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G:\Drive condivisi\01. NAPS\02.Implementation\COSME\OASIS\5-Implementation\WP2\T2.1 - CALL Unioncamere\"/>
    </mc:Choice>
  </mc:AlternateContent>
  <xr:revisionPtr revIDLastSave="0" documentId="13_ncr:1_{44705F7B-673C-42E7-B361-8DFD145DD14A}" xr6:coauthVersionLast="47" xr6:coauthVersionMax="47" xr10:uidLastSave="{00000000-0000-0000-0000-000000000000}"/>
  <bookViews>
    <workbookView xWindow="-120" yWindow="-16320" windowWidth="29040" windowHeight="15720" xr2:uid="{F20731F1-AAD2-4954-B747-7092996C0C67}"/>
  </bookViews>
  <sheets>
    <sheet name=" Valutazione della sostenibilit" sheetId="1" r:id="rId1"/>
    <sheet name=" Punteggio" sheetId="10" state="hidden" r:id="rId2"/>
    <sheet name="Recuperati_Foglio1" sheetId="12" state="hidden" r:id="rId3"/>
    <sheet name="Recuperati_Foglio2" sheetId="11" state="hidden" r:id="rId4"/>
  </sheets>
  <definedNames>
    <definedName name="Onay42" localSheetId="1">#REF!</definedName>
    <definedName name="Onay42" localSheetId="0">#REF!</definedName>
    <definedName name="Onay42" localSheetId="2">#REF!</definedName>
    <definedName name="Onay42" localSheetId="3">#REF!</definedName>
    <definedName name="Onay43" localSheetId="1">#REF!</definedName>
    <definedName name="Onay43" localSheetId="0">#REF!</definedName>
    <definedName name="Onay43" localSheetId="2">#REF!</definedName>
    <definedName name="Onay43" localSheetId="3">#REF!</definedName>
    <definedName name="Onay44" localSheetId="1">#REF!</definedName>
    <definedName name="Onay44" localSheetId="0">#REF!</definedName>
    <definedName name="Onay44" localSheetId="2">#REF!</definedName>
    <definedName name="Onay44" localSheetId="3">#REF!</definedName>
    <definedName name="Onay7" localSheetId="1">#REF!</definedName>
    <definedName name="Onay7" localSheetId="0">#REF!</definedName>
    <definedName name="Onay7" localSheetId="2">#REF!</definedName>
    <definedName name="Onay7" localSheetId="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1" l="1"/>
  <c r="H42" i="1"/>
  <c r="H43" i="1"/>
  <c r="H133" i="1"/>
  <c r="H169" i="1"/>
  <c r="H138" i="1"/>
  <c r="H62" i="1"/>
  <c r="H187" i="1"/>
  <c r="H70" i="1"/>
  <c r="H176" i="1"/>
  <c r="H168" i="1"/>
  <c r="H166" i="1"/>
  <c r="H137" i="1"/>
  <c r="H35" i="1"/>
  <c r="H149" i="1"/>
  <c r="H135" i="1"/>
  <c r="H22" i="1"/>
  <c r="H21" i="1"/>
  <c r="H106" i="1"/>
  <c r="H28" i="10"/>
  <c r="H26" i="10"/>
  <c r="H98" i="1"/>
  <c r="H105" i="1" s="1"/>
  <c r="H69" i="1"/>
  <c r="H31" i="1"/>
  <c r="H40" i="10"/>
  <c r="H39" i="10"/>
  <c r="H37" i="10"/>
  <c r="H15" i="10"/>
  <c r="H5" i="10"/>
  <c r="H195" i="1"/>
  <c r="H194" i="1"/>
  <c r="H193" i="1"/>
  <c r="H192" i="1"/>
  <c r="H190" i="1"/>
  <c r="H189" i="1"/>
  <c r="H188" i="1"/>
  <c r="H158" i="1"/>
  <c r="H156" i="1"/>
  <c r="H155" i="1"/>
  <c r="H151" i="1"/>
  <c r="H34" i="1"/>
  <c r="H33" i="1"/>
  <c r="H23" i="1"/>
  <c r="H20" i="1"/>
  <c r="H122" i="1"/>
  <c r="H116" i="1"/>
  <c r="H111" i="1"/>
  <c r="H97" i="1"/>
  <c r="H88" i="1"/>
  <c r="H83" i="1"/>
  <c r="H75" i="1"/>
  <c r="H56" i="1"/>
  <c r="H177" i="1" l="1"/>
  <c r="I44" i="10" s="1"/>
  <c r="H150" i="1"/>
  <c r="I35" i="10" s="1"/>
  <c r="G5" i="11"/>
  <c r="H5" i="11"/>
  <c r="I5" i="11"/>
  <c r="J5" i="11"/>
  <c r="K5" i="11"/>
  <c r="D5" i="11"/>
  <c r="G7" i="11"/>
  <c r="AX5" i="11"/>
  <c r="AY5" i="11"/>
  <c r="AZ5" i="11"/>
  <c r="BA5" i="11"/>
  <c r="AX7" i="11"/>
  <c r="AY7" i="11"/>
  <c r="AZ7" i="11"/>
  <c r="BA7" i="11"/>
  <c r="AX9" i="11"/>
  <c r="AY9" i="11"/>
  <c r="AZ9" i="11"/>
  <c r="BA9" i="11"/>
  <c r="AX11" i="11"/>
  <c r="AY11" i="11"/>
  <c r="AZ11" i="11"/>
  <c r="BA11" i="11"/>
  <c r="AX13" i="11"/>
  <c r="AY13" i="11"/>
  <c r="AZ13" i="11"/>
  <c r="BA13" i="11"/>
  <c r="AX15" i="11"/>
  <c r="AY15" i="11"/>
  <c r="AZ15" i="11"/>
  <c r="BA1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M11" i="11"/>
  <c r="AN11" i="11"/>
  <c r="AO11" i="11"/>
  <c r="AP11" i="11"/>
  <c r="AQ11" i="11"/>
  <c r="AR11" i="11"/>
  <c r="AS11" i="11"/>
  <c r="AT11" i="11"/>
  <c r="AU11" i="11"/>
  <c r="AV11" i="11"/>
  <c r="AW11" i="11"/>
  <c r="N13" i="11"/>
  <c r="O13" i="11"/>
  <c r="P13" i="11"/>
  <c r="Q13" i="11"/>
  <c r="R13" i="11"/>
  <c r="S13" i="11"/>
  <c r="T13" i="11"/>
  <c r="U13" i="11"/>
  <c r="V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M13" i="11"/>
  <c r="AN13" i="11"/>
  <c r="AO13" i="11"/>
  <c r="AP13" i="11"/>
  <c r="AQ13" i="11"/>
  <c r="AR13" i="11"/>
  <c r="AS13" i="11"/>
  <c r="AT13" i="11"/>
  <c r="AU13" i="11"/>
  <c r="AV13" i="11"/>
  <c r="AW13" i="11"/>
  <c r="N15" i="11"/>
  <c r="O15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M15" i="11"/>
  <c r="AN15" i="11"/>
  <c r="AO15" i="11"/>
  <c r="AP15" i="11"/>
  <c r="AQ15" i="11"/>
  <c r="AR15" i="11"/>
  <c r="AS15" i="11"/>
  <c r="AT15" i="11"/>
  <c r="AU15" i="11"/>
  <c r="AV15" i="11"/>
  <c r="AW15" i="11"/>
  <c r="L5" i="11"/>
  <c r="M5" i="11"/>
  <c r="H7" i="11"/>
  <c r="I7" i="11"/>
  <c r="J7" i="11"/>
  <c r="K7" i="11"/>
  <c r="L7" i="11"/>
  <c r="M7" i="11"/>
  <c r="G9" i="11"/>
  <c r="H9" i="11"/>
  <c r="I9" i="11"/>
  <c r="J9" i="11"/>
  <c r="K9" i="11"/>
  <c r="L9" i="11"/>
  <c r="M9" i="11"/>
  <c r="G11" i="11"/>
  <c r="H11" i="11"/>
  <c r="I11" i="11"/>
  <c r="J11" i="11"/>
  <c r="K11" i="11"/>
  <c r="L11" i="11"/>
  <c r="M11" i="11"/>
  <c r="G13" i="11"/>
  <c r="H13" i="11"/>
  <c r="I13" i="11"/>
  <c r="J13" i="11"/>
  <c r="K13" i="11"/>
  <c r="L13" i="11"/>
  <c r="M13" i="11"/>
  <c r="G15" i="11"/>
  <c r="H15" i="11"/>
  <c r="I15" i="11"/>
  <c r="J15" i="11"/>
  <c r="K15" i="11"/>
  <c r="L15" i="11"/>
  <c r="M15" i="11"/>
  <c r="F15" i="11"/>
  <c r="E15" i="11"/>
  <c r="D15" i="11"/>
  <c r="F13" i="11"/>
  <c r="E13" i="11"/>
  <c r="D13" i="11"/>
  <c r="D11" i="11"/>
  <c r="F11" i="11"/>
  <c r="E11" i="11"/>
  <c r="F9" i="11"/>
  <c r="E9" i="11"/>
  <c r="D9" i="11"/>
  <c r="F7" i="11"/>
  <c r="E7" i="11"/>
  <c r="D7" i="11"/>
  <c r="F5" i="11"/>
  <c r="E5" i="11"/>
  <c r="A5" i="12"/>
  <c r="G5" i="12"/>
  <c r="AZ5" i="12"/>
  <c r="BA5" i="12"/>
  <c r="AZ7" i="12"/>
  <c r="BA7" i="12"/>
  <c r="AZ9" i="12"/>
  <c r="BA9" i="12"/>
  <c r="AZ11" i="12"/>
  <c r="BA11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G7" i="12"/>
  <c r="G9" i="12"/>
  <c r="G11" i="12"/>
  <c r="F11" i="12"/>
  <c r="E11" i="12"/>
  <c r="D11" i="12"/>
  <c r="A11" i="12" s="1"/>
  <c r="F9" i="12"/>
  <c r="E9" i="12"/>
  <c r="D9" i="12"/>
  <c r="A9" i="12" s="1"/>
  <c r="F7" i="12"/>
  <c r="E7" i="12"/>
  <c r="D7" i="12"/>
  <c r="A7" i="12" s="1"/>
  <c r="F5" i="12"/>
  <c r="E5" i="12"/>
  <c r="D5" i="12"/>
  <c r="H54" i="10"/>
  <c r="H53" i="10"/>
  <c r="H52" i="10"/>
  <c r="H51" i="10"/>
  <c r="H49" i="10"/>
  <c r="H48" i="10"/>
  <c r="H47" i="10"/>
  <c r="H46" i="10"/>
  <c r="H42" i="10"/>
  <c r="I42" i="10" s="1"/>
  <c r="H6" i="10"/>
  <c r="H13" i="10"/>
  <c r="H12" i="10"/>
  <c r="H11" i="10"/>
  <c r="I11" i="10" s="1"/>
  <c r="H8" i="10"/>
  <c r="H7" i="10"/>
  <c r="A13" i="11" l="1"/>
  <c r="A11" i="11"/>
  <c r="AC4" i="10"/>
  <c r="AI4" i="10"/>
  <c r="A5" i="11"/>
  <c r="I51" i="10"/>
  <c r="O7" i="10" s="1"/>
  <c r="A9" i="11"/>
  <c r="A7" i="11"/>
  <c r="A15" i="11"/>
  <c r="I39" i="10"/>
  <c r="AF4" i="10" s="1"/>
  <c r="I46" i="10"/>
  <c r="I5" i="10"/>
  <c r="O3" i="10" s="1"/>
  <c r="W6" i="10" l="1"/>
  <c r="S6" i="10"/>
  <c r="O6" i="10"/>
  <c r="S7" i="10"/>
  <c r="W7" i="10"/>
  <c r="W4" i="10"/>
  <c r="S4" i="10"/>
  <c r="O4" i="10"/>
  <c r="W3" i="10"/>
  <c r="S3" i="10"/>
  <c r="I18" i="10"/>
  <c r="AI3" i="10" l="1"/>
  <c r="AI6" i="10" s="1"/>
  <c r="W5" i="10" s="1"/>
  <c r="W8" i="10" s="1"/>
  <c r="AF3" i="10"/>
  <c r="AF6" i="10" s="1"/>
  <c r="S5" i="10" s="1"/>
  <c r="S8" i="10" s="1"/>
  <c r="AC3" i="10"/>
  <c r="AC6" i="10" s="1"/>
  <c r="O5" i="10" s="1"/>
  <c r="O8" i="10" s="1"/>
</calcChain>
</file>

<file path=xl/sharedStrings.xml><?xml version="1.0" encoding="utf-8"?>
<sst xmlns="http://schemas.openxmlformats.org/spreadsheetml/2006/main" count="809" uniqueCount="466">
  <si>
    <t>1-Panoramica aziendale</t>
  </si>
  <si>
    <t>Nome dell'azienda</t>
  </si>
  <si>
    <t>Anno di fondazione</t>
  </si>
  <si>
    <t>Numero di strutture</t>
  </si>
  <si>
    <t>Principali gruppi di prodotti</t>
  </si>
  <si>
    <t>Indirizzo (per tutte le strutture)</t>
  </si>
  <si>
    <t>Paese</t>
  </si>
  <si>
    <t>Categoria aziendale</t>
  </si>
  <si>
    <t>Numero di dipendenti</t>
  </si>
  <si>
    <t>Fatturato</t>
  </si>
  <si>
    <t>Informazioni di contatto dell'azienda</t>
  </si>
  <si>
    <t>Referente:</t>
  </si>
  <si>
    <t>e-mail:</t>
  </si>
  <si>
    <t>Numero di telefono:</t>
  </si>
  <si>
    <t>2-Governo</t>
  </si>
  <si>
    <t>La tua azienda ha un codice etico e/o un codice di condotta?</t>
  </si>
  <si>
    <r>
      <t>La vostra azienda adotta misure/azioni per rispettare le leggi/le normative in materia di ambiente, salute e sicurezza?</t>
    </r>
    <r>
      <rPr>
        <sz val="8"/>
        <color theme="1"/>
        <rFont val="Calibri"/>
        <family val="2"/>
        <charset val="162"/>
        <scheme val="minor"/>
      </rPr>
      <t/>
    </r>
  </si>
  <si>
    <t>Hai avuto qualche problema con l'ambiente, la salute e la sicurezza negli ultimi 2 anni?</t>
  </si>
  <si>
    <t>3-Sociale</t>
  </si>
  <si>
    <t>Offrite formazione ai vostri dipendenti?</t>
  </si>
  <si>
    <t>La vostra azienda ha una politica/procedura sulla parità di trattamento dei dipendenti?</t>
  </si>
  <si>
    <t xml:space="preserve"> La vostra azienda ha un codice di condotta che comprende i diritti umani aziendali, la politica etica e i valori dell'organizzazione, tra cui la politica delle risorse umane?</t>
  </si>
  <si>
    <t>Hai qualche impatto sociale?</t>
  </si>
  <si>
    <t>La vostra azienda conserva registri degli incidenti/inconvenienti?</t>
  </si>
  <si>
    <t>4-Ambientale</t>
  </si>
  <si>
    <t>Domande generali</t>
  </si>
  <si>
    <t>Volume di olive lavorate annualmente (tonnellate)</t>
  </si>
  <si>
    <t>Tipo di olive</t>
  </si>
  <si>
    <t>Capacità dell'impianto di lavorazione (tonnellate/anno)</t>
  </si>
  <si>
    <t>Tasso di utilizzo della capacità (%)</t>
  </si>
  <si>
    <t>Fonte di energia</t>
  </si>
  <si>
    <t>Consumo energetico annuo (kWh)</t>
  </si>
  <si>
    <t>Quanti anni ha la tua attrezzatura?</t>
  </si>
  <si>
    <t>Tipi di carburante utilizzati</t>
  </si>
  <si>
    <t>Scopo di utilizzo di ogni tipo di carburante</t>
  </si>
  <si>
    <t>Consumo annuo di carburante per ogni tipo di carburante (m3/tonnellate/litri)</t>
  </si>
  <si>
    <t>Tecnologie di risparmio idrico utilizzate</t>
  </si>
  <si>
    <t>Misure di risparmio dei materiali</t>
  </si>
  <si>
    <t>Avete delle buone pratiche nel vostro processo?</t>
  </si>
  <si>
    <t>Metodi di smaltimento dei rifiuti</t>
  </si>
  <si>
    <t>Se non si sta lavorando l'olio d'oliva, passare direttamente alla parte B.</t>
  </si>
  <si>
    <t>Se si elaborano olio d'oliva e olive da tavola, compilare la parte A e la parte B.</t>
  </si>
  <si>
    <t>(A) Domande specifiche sulla produzione di olio d'oliva</t>
  </si>
  <si>
    <t xml:space="preserve"> Tipo di metodo di estrazione</t>
  </si>
  <si>
    <t>Fonte d'acqua</t>
  </si>
  <si>
    <t>Quantità di sansa di oliva prodotta annualmente (tonnellate)?</t>
  </si>
  <si>
    <t>Quantità di acque reflue prodotte annualmente (m3)?</t>
  </si>
  <si>
    <t>Utilizzo dei sottoprodotti</t>
  </si>
  <si>
    <t>(B) Domande specifiche sulla produzione di olive da tavola</t>
  </si>
  <si>
    <t>Capacità produttiva annua totale di olive da tavola per tipo di oliva (tonnellate)</t>
  </si>
  <si>
    <t>Tipo di processo principale</t>
  </si>
  <si>
    <t>5- Economico</t>
  </si>
  <si>
    <t>La tua azienda ha investito in attività e pratiche per migliorare e monitorare le performance sociali, economiche, ambientali e di governance?</t>
  </si>
  <si>
    <t>La vostra azienda è in grado di mitigare l'impatto negativo dei rischi (ad esempio rischi legati al cambiamento climatico, interruzione della fornitura di input, che potrebbero influire sul raggiungimento dei volumi di produzione e sugli standard qualitativi stabiliti)?</t>
  </si>
  <si>
    <t>La tua azienda ha investito in tecnologie innovative per migliorare la sostenibilità economica?</t>
  </si>
  <si>
    <t>L'azienda dispone di un sistema che garantisce la tracciabilità in tutte le fasi della filiera alimentare?</t>
  </si>
  <si>
    <t>6- Sostenibilità e visione climatica</t>
  </si>
  <si>
    <t>La tua azienda ha idee su come migliorare l'efficienza delle risorse potrebbe incrementare la competitività della tua attività?</t>
  </si>
  <si>
    <t>La vostra azienda ha una visione globale in materia di sostenibilità e clima, in linea con la strategia Farm to Fork e ampiamente implementata in tutte le attività?</t>
  </si>
  <si>
    <t>La vostra azienda deve affrontare delle sfide per conformarsi alle normative nazionali in materia ambientale, energetica e climatica riguardanti la produzione di olio d'oliva e/o di olive da tavola?</t>
  </si>
  <si>
    <t>La vostra azienda affronta le sfide di sostenibilità specifiche della produzione di olio d'oliva e/o di olive da tavola? In caso affermativo, in che modo?</t>
  </si>
  <si>
    <t>7-Commenti aggiuntivi</t>
  </si>
  <si>
    <t>MODULO DI VALUTAZIONE DELLA SOSTENIBILITÀ DEL PROGETTO OASIS 2024</t>
  </si>
  <si>
    <t>Sei registrato presso la Camera di Commercio e/o Industria?</t>
  </si>
  <si>
    <t>Punteggio</t>
  </si>
  <si>
    <t>—</t>
  </si>
  <si>
    <r>
      <t>Negli ultimi 5 anni le attività della tua organizzazione hanno mai causato incidenti/danni gravi/minori all'ambiente, alla salute e alla sicurezza?</t>
    </r>
    <r>
      <rPr>
        <sz val="8"/>
        <color theme="1"/>
        <rFont val="Calibri"/>
        <family val="2"/>
        <charset val="162"/>
        <scheme val="minor"/>
      </rPr>
      <t/>
    </r>
  </si>
  <si>
    <t>Classifica tra le PMI</t>
  </si>
  <si>
    <t xml:space="preserve"> Standard e Certificati</t>
  </si>
  <si>
    <t xml:space="preserve"> Compostaggio</t>
  </si>
  <si>
    <t xml:space="preserve"> Mangime per animali</t>
  </si>
  <si>
    <t xml:space="preserve"> Produzione di biogas</t>
  </si>
  <si>
    <t xml:space="preserve"> Discarica</t>
  </si>
  <si>
    <t>Il valore calcolato per oliva (tonnellate) lavorata annualmente sarà classificato tra le PMI, sopra la media sarà valutato come -1, e sotto la media sarà valutato come 1. (non applicabile per i biocarburanti)</t>
  </si>
  <si>
    <t xml:space="preserve"> Il valore calcolato per oliva (tonnellate) lavorate annualmente sarà classificato tra le PMI, al di sopra della media sarà assegnato un punteggio pari a -1, mentre al di sotto della media sarà assegnato un punteggio pari a 1.</t>
  </si>
  <si>
    <t>Utilizzi le acque reflue conservate nella fossa e fatte evaporare come combustibile o fertilizzante sotto forma di torta?</t>
  </si>
  <si>
    <t>Quale metodo utilizzate per la gestione delle acque reflue?</t>
  </si>
  <si>
    <t xml:space="preserve"> Conduci uno studio di ricerca e sviluppo per la gestione delle acque reflue? (trattamento, fertilizzazione, biocarburanti e mangimi per animali, controllo delle erbe infestanti)</t>
  </si>
  <si>
    <t xml:space="preserve"> Impianto di depurazione comunale</t>
  </si>
  <si>
    <t xml:space="preserve"> Impianto di trattamento in loco</t>
  </si>
  <si>
    <t xml:space="preserve"> Riutilizzo nell'irrigazione</t>
  </si>
  <si>
    <t xml:space="preserve"> Sansa di oliva per alimentazione animale</t>
  </si>
  <si>
    <t xml:space="preserve"> Noccioli di oliva per combustibile</t>
  </si>
  <si>
    <t xml:space="preserve"> Scarti di olive per compost</t>
  </si>
  <si>
    <t xml:space="preserve"> Alternativa 1: Olive disidratate e/o raggrinzite</t>
  </si>
  <si>
    <t xml:space="preserve"> Alternativa 3: Olive da tavola naturali</t>
  </si>
  <si>
    <t xml:space="preserve"> Alternativa 2: Olive da tavola trattate</t>
  </si>
  <si>
    <t xml:space="preserve"> Alternativa 4: Olive scure per ossidazione</t>
  </si>
  <si>
    <t>Il valore calcolato per oliva (tonnellate) lavorate annualmente sarà classificato tra le PMI, al di sopra della media sarà assegnato un punteggio pari a -1, mentre al di sotto della media sarà assegnato un punteggio pari a 1.</t>
  </si>
  <si>
    <t>SÌ</t>
  </si>
  <si>
    <t>NO</t>
  </si>
  <si>
    <t>Totale</t>
  </si>
  <si>
    <t xml:space="preserve"> Misure di efficienza energetica</t>
  </si>
  <si>
    <t>Consumo energetico annuo (kWh) per tonnellata di olive lavorate</t>
  </si>
  <si>
    <t>Appunti</t>
  </si>
  <si>
    <t>Ognuno vale 1 punto</t>
  </si>
  <si>
    <t>In caso affermativo, fornire maggiori dettagli e spiegare anche quali misure/azioni sono state adottate in seguito.</t>
  </si>
  <si>
    <t>In caso affermativo, fornire informazioni sulla formazione e sulla frequenza</t>
  </si>
  <si>
    <t xml:space="preserve"> Altro</t>
  </si>
  <si>
    <t>In caso affermativo, indicare il numero di decessi e di infortuni con perdita di tempo</t>
  </si>
  <si>
    <t>Ogni fonte rinnovabile vale 1 punto</t>
  </si>
  <si>
    <t>Domande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</si>
  <si>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</si>
  <si>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</si>
  <si>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</si>
  <si>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</si>
  <si>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</si>
  <si>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</si>
  <si>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</si>
  <si>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</si>
  <si>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</si>
  <si>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</si>
  <si>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</si>
  <si>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</si>
  <si>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</si>
  <si>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</si>
  <si>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</si>
  <si>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</si>
  <si>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</si>
  <si>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</si>
  <si>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</si>
  <si>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</si>
  <si>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</si>
  <si>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</si>
  <si>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</si>
  <si>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</si>
  <si>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</si>
  <si>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</si>
  <si>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</si>
  <si>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</si>
  <si>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</si>
  <si>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</si>
  <si>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</si>
  <si>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</si>
  <si>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</si>
  <si>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</si>
  <si>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</si>
  <si>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</si>
  <si>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</si>
  <si>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Raccogliete separatamente i rifiuti da imballaggio?</t>
  </si>
  <si>
    <t>4.16</t>
  </si>
  <si>
    <t>Si prega di contrassegnare i tipi di rifiuti che si separano</t>
  </si>
  <si>
    <t>4.17</t>
  </si>
  <si>
    <t>4.18</t>
  </si>
  <si>
    <t>Capacità di produzione annuale di olio d'oliva per tipo di olio d'oliva (tonnellate/anno)</t>
  </si>
  <si>
    <t xml:space="preserve"> Olio extravergine di oliva</t>
  </si>
  <si>
    <t xml:space="preserve"> Olio di oliva vergine</t>
  </si>
  <si>
    <t xml:space="preserve"> Olio di oliva raffinato</t>
  </si>
  <si>
    <t xml:space="preserve"> Olio di oliva lampante</t>
  </si>
  <si>
    <t xml:space="preserve"> Olio di sansa di oliva</t>
  </si>
  <si>
    <t xml:space="preserve"> TOTALE</t>
  </si>
  <si>
    <t>Ogni metodo vale 1 punto</t>
  </si>
  <si>
    <t xml:space="preserve"> Olive da tavola trattate</t>
  </si>
  <si>
    <t xml:space="preserve"> Olive da tavola naturali</t>
  </si>
  <si>
    <t xml:space="preserve"> Olive scure per ossidazione</t>
  </si>
  <si>
    <r>
      <rPr>
        <sz val="10"/>
        <color theme="1"/>
        <rFont val="Arial"/>
        <family val="2"/>
        <charset val="162"/>
      </rPr>
      <t>Olive disidratate e/o raggrinzite</t>
    </r>
  </si>
  <si>
    <t>A-1</t>
  </si>
  <si>
    <t>La-2</t>
  </si>
  <si>
    <t>La-3</t>
  </si>
  <si>
    <t>La-4</t>
  </si>
  <si>
    <t>La-5</t>
  </si>
  <si>
    <r>
      <rPr>
        <b/>
        <i/>
        <sz val="10"/>
        <color rgb="FF000000"/>
        <rFont val="Arial"/>
        <family val="2"/>
        <charset val="162"/>
      </rPr>
      <t>(A-1)</t>
    </r>
    <r>
      <rPr>
        <i/>
        <sz val="10"/>
        <color rgb="FF000000"/>
        <rFont val="Arial"/>
        <family val="2"/>
        <charset val="162"/>
      </rPr>
      <t xml:space="preserve"> Le seguenti domande riceveranno risposta dalle strutture che utilizzano</t>
    </r>
    <r>
      <rPr>
        <b/>
        <i/>
        <sz val="10"/>
        <color theme="1"/>
        <rFont val="Arial"/>
        <family val="2"/>
        <charset val="162"/>
      </rPr>
      <t xml:space="preserve"> Trifase</t>
    </r>
    <r>
      <rPr>
        <i/>
        <sz val="10"/>
        <color theme="1"/>
        <rFont val="Arial"/>
        <family val="2"/>
        <charset val="162"/>
      </rPr>
      <t>pressante.</t>
    </r>
  </si>
  <si>
    <r>
      <rPr>
        <b/>
        <i/>
        <sz val="10"/>
        <color rgb="FF000000"/>
        <rFont val="Arial"/>
        <family val="2"/>
        <charset val="162"/>
      </rPr>
      <t xml:space="preserve"> (A-2)</t>
    </r>
    <r>
      <rPr>
        <i/>
        <sz val="10"/>
        <color rgb="FF000000"/>
        <rFont val="Arial"/>
        <family val="2"/>
        <charset val="162"/>
      </rPr>
      <t xml:space="preserve"> Le seguenti domande riceveranno risposta dalle strutture che utilizzano</t>
    </r>
    <r>
      <rPr>
        <b/>
        <i/>
        <sz val="10"/>
        <color theme="1"/>
        <rFont val="Arial"/>
        <family val="2"/>
        <charset val="162"/>
      </rPr>
      <t>2-fase</t>
    </r>
    <r>
      <rPr>
        <i/>
        <sz val="10"/>
        <color theme="1"/>
        <rFont val="Arial"/>
        <family val="2"/>
        <charset val="162"/>
      </rPr>
      <t xml:space="preserve"> pressante.</t>
    </r>
  </si>
  <si>
    <t>A1-1</t>
  </si>
  <si>
    <t>A1-2</t>
  </si>
  <si>
    <t>Potresti fornirci il nome dello stabilimento di vinacce in cui è registrata la licenza e il permesso ambientale per cui lavori, nonché i documenti pertinenti?</t>
  </si>
  <si>
    <t>A2-1</t>
  </si>
  <si>
    <t>TOTALE</t>
  </si>
  <si>
    <t>B-1</t>
  </si>
  <si>
    <t>B-2</t>
  </si>
  <si>
    <t>B-3</t>
  </si>
  <si>
    <t>In caso affermativo, fornire informazioni sulle tecnologie innovative applicate</t>
  </si>
  <si>
    <t>In caso affermativo, fornire ulteriori informazioni</t>
  </si>
  <si>
    <t>In caso affermativo, fornire i dettagli di tali investimenti</t>
  </si>
  <si>
    <t>In caso affermativo, fornire ulteriori informazioni)</t>
  </si>
  <si>
    <t>5-1</t>
  </si>
  <si>
    <t>5-2</t>
  </si>
  <si>
    <t>5-3</t>
  </si>
  <si>
    <t>5-4</t>
  </si>
  <si>
    <t xml:space="preserve"> NaOH</t>
  </si>
  <si>
    <t xml:space="preserve"> NaCl</t>
  </si>
  <si>
    <t>Si prega di specificare tutti i tipi di prodotti chimici utilizzati nei processi</t>
  </si>
  <si>
    <t>Tipo di sostanza chimica utilizzata (NaOH, NaCl ecc.)</t>
  </si>
  <si>
    <t>Utilizzo totale annuo di prodotti chimici (tonnellate)</t>
  </si>
  <si>
    <t>B-4</t>
  </si>
  <si>
    <t>B-5</t>
  </si>
  <si>
    <t>Si-6</t>
  </si>
  <si>
    <t>Si-7</t>
  </si>
  <si>
    <t>Scarti annuali di olive prodotti (tonnellate)</t>
  </si>
  <si>
    <t>6-1</t>
  </si>
  <si>
    <t>6-2</t>
  </si>
  <si>
    <t>6-3</t>
  </si>
  <si>
    <t>6-4</t>
  </si>
  <si>
    <t>4.19</t>
  </si>
  <si>
    <t>4.20</t>
  </si>
  <si>
    <t>4.21</t>
  </si>
  <si>
    <t>Governo</t>
  </si>
  <si>
    <t>PUNTEGGIO FINALE</t>
  </si>
  <si>
    <t>Sociale</t>
  </si>
  <si>
    <r>
      <t xml:space="preserve"> Se utilizzi energia rinnovabile, quale percentuale rappresenta questa sul tuo fabbisogno energetico totale?</t>
    </r>
    <r>
      <rPr>
        <i/>
        <sz val="9"/>
        <color theme="1"/>
        <rFont val="Arial"/>
        <family val="2"/>
        <charset val="162"/>
      </rPr>
      <t>(0% 0 puan, &lt;=20% 1 puan, &gt;20 2 puan)</t>
    </r>
  </si>
  <si>
    <t>Misure di efficienza energetica</t>
  </si>
  <si>
    <t>Ambientale</t>
  </si>
  <si>
    <t>Consumo annuo di acqua (m3)</t>
  </si>
  <si>
    <t>4.22</t>
  </si>
  <si>
    <t>2 fasi-olio d'oliva</t>
  </si>
  <si>
    <t>Ambientale-Generale</t>
  </si>
  <si>
    <t>Olio di oliva trifase</t>
  </si>
  <si>
    <t xml:space="preserve"> Oliva da tavola</t>
  </si>
  <si>
    <t>Specifico per l'ambiente</t>
  </si>
  <si>
    <t>Classifica ambientale</t>
  </si>
  <si>
    <t>TOTALE ambientale</t>
  </si>
  <si>
    <t>Economico</t>
  </si>
  <si>
    <t>Visione climatica</t>
  </si>
  <si>
    <t>PUNTEGGIO TOTALE</t>
  </si>
  <si>
    <t>PMI dell'olio d'oliva 1</t>
  </si>
  <si>
    <t>Olio d'oliva PMI 2</t>
  </si>
  <si>
    <t>Olio d'oliva PMI 3</t>
  </si>
  <si>
    <t>Olio d'oliva PMI 4</t>
  </si>
  <si>
    <t>Olio d'oliva PMI 5</t>
  </si>
  <si>
    <t>Olio d'oliva PMI 6</t>
  </si>
  <si>
    <t>Olio d'oliva PMI 7</t>
  </si>
  <si>
    <t>Olio d'oliva PMI 8</t>
  </si>
  <si>
    <t>Olio d'oliva PMI 9</t>
  </si>
  <si>
    <t>Olio d'oliva PMI 10</t>
  </si>
  <si>
    <r>
      <t xml:space="preserve"> MODULO DI VALUTAZIONE DELLA SOSTENIBILITÀ DEL PROGETTO OASIS 2024 - Classifica tra</t>
    </r>
    <r>
      <rPr>
        <b/>
        <sz val="11"/>
        <color rgb="FF7030A0"/>
        <rFont val="Calibri"/>
        <family val="2"/>
        <charset val="162"/>
        <scheme val="minor"/>
      </rPr>
      <t>PMI DELL'OLIO D'OLIVA</t>
    </r>
  </si>
  <si>
    <t>Oliva da tavola SME 1</t>
  </si>
  <si>
    <t>Oliva da tavola SME 2</t>
  </si>
  <si>
    <t>Oliva da tavola SME 3</t>
  </si>
  <si>
    <t>Oliva da tavola SME 4</t>
  </si>
  <si>
    <t>Oliva da tavola SME 5</t>
  </si>
  <si>
    <t>Oliva da tavola SME 6</t>
  </si>
  <si>
    <t>Oliva da tavola SME 7</t>
  </si>
  <si>
    <t>Oliva da tavola SME 8</t>
  </si>
  <si>
    <t>Oliva da tavola SME 9</t>
  </si>
  <si>
    <t>Oliva da tavola SME 10</t>
  </si>
  <si>
    <t>Consumo annuo di acqua (m3) per tonnellata di olive lavorate</t>
  </si>
  <si>
    <t>Consumo annuo di carburante per tonnellata di olive lavorate</t>
  </si>
  <si>
    <t>Quantità di acque reflue prodotte annualmente (m3) per tonnellate di olive lavorate</t>
  </si>
  <si>
    <t>Utilizzo totale annuo di prodotti chimici per tonnellate di olive lavorate</t>
  </si>
  <si>
    <t>Scarti annuali di olive prodotti per tonnellate di olive lavorate</t>
  </si>
  <si>
    <t>Olio d'oliva PMI 11</t>
  </si>
  <si>
    <t>Olio d'oliva PMI 12</t>
  </si>
  <si>
    <t>Olio d'oliva PMI 13</t>
  </si>
  <si>
    <t>Olio d'oliva PMI 14</t>
  </si>
  <si>
    <t>Olio d'oliva PMI 15</t>
  </si>
  <si>
    <t>Olio d'oliva PMI 16</t>
  </si>
  <si>
    <t>Olio d'oliva PMI 17</t>
  </si>
  <si>
    <t>Olio d'oliva PMI 18</t>
  </si>
  <si>
    <t>Olio d'oliva PMI 19</t>
  </si>
  <si>
    <t>Olio d'oliva PMI 20</t>
  </si>
  <si>
    <t>Olio d'oliva PMI 21</t>
  </si>
  <si>
    <t>Olio d'oliva PMI 22</t>
  </si>
  <si>
    <t>Olio d'oliva PMI 23</t>
  </si>
  <si>
    <t>Olio d'oliva PMI 24</t>
  </si>
  <si>
    <t>Olio d'oliva PMI 25</t>
  </si>
  <si>
    <t>Olio d'oliva PMI 26</t>
  </si>
  <si>
    <t>Olio d'oliva PMI 27</t>
  </si>
  <si>
    <t>Olio d'oliva PMI 28</t>
  </si>
  <si>
    <t>Olio d'oliva PMI 29</t>
  </si>
  <si>
    <t>Olio di oliva PMI 30</t>
  </si>
  <si>
    <t>Olio di oliva PMI 31</t>
  </si>
  <si>
    <t>Olio di oliva PMI 32</t>
  </si>
  <si>
    <t>Olio d'oliva PMI 33</t>
  </si>
  <si>
    <t>Olio d'oliva PMI 34</t>
  </si>
  <si>
    <t>Olio di oliva PMI 35</t>
  </si>
  <si>
    <t>Olio d'oliva PMI 36</t>
  </si>
  <si>
    <t>Olio d'oliva PMI 37</t>
  </si>
  <si>
    <t>Olio d'oliva PMI 38</t>
  </si>
  <si>
    <t>Olio d'oliva PMI 39</t>
  </si>
  <si>
    <t>Olio di oliva PMI 40</t>
  </si>
  <si>
    <t>Olio d'oliva PMI 41</t>
  </si>
  <si>
    <t>Olio d'oliva PMI 42</t>
  </si>
  <si>
    <t>Olio d'oliva PMI 43</t>
  </si>
  <si>
    <t>Olio d'oliva PMI 44</t>
  </si>
  <si>
    <t>Olio di oliva PMI 45</t>
  </si>
  <si>
    <t>Olio d'oliva PMI 46</t>
  </si>
  <si>
    <t>Olio d'oliva PMI 47</t>
  </si>
  <si>
    <t>Olio d'oliva PMI 48</t>
  </si>
  <si>
    <t>Olio d'oliva PMI 49</t>
  </si>
  <si>
    <t>Olio di oliva PMI 50</t>
  </si>
  <si>
    <t>MEDIE</t>
  </si>
  <si>
    <t>Oliva da tavola SME 11</t>
  </si>
  <si>
    <t>Oliva da tavola SME 12</t>
  </si>
  <si>
    <t>Oliva da tavola SME 13</t>
  </si>
  <si>
    <t>Oliva da tavola SME 14</t>
  </si>
  <si>
    <t>Oliva da tavola SME 15</t>
  </si>
  <si>
    <t>Oliva da tavola SME 16</t>
  </si>
  <si>
    <t>Oliva da tavola SME 17</t>
  </si>
  <si>
    <t>Oliva da tavola SME 18</t>
  </si>
  <si>
    <t>Oliva da tavola SME 19</t>
  </si>
  <si>
    <t>Oliva da tavola SME 20</t>
  </si>
  <si>
    <t>Oliva da tavola SME 21</t>
  </si>
  <si>
    <t>Oliva da tavola SME 22</t>
  </si>
  <si>
    <t>Oliva da tavola SME 23</t>
  </si>
  <si>
    <t>Oliva da tavola SME 24</t>
  </si>
  <si>
    <t>Oliva da tavola SME 25</t>
  </si>
  <si>
    <t>Oliva da tavola SME 26</t>
  </si>
  <si>
    <t>Oliva da tavola SME 27</t>
  </si>
  <si>
    <t>Oliva da tavola SME 28</t>
  </si>
  <si>
    <t>Oliva da tavola SME 29</t>
  </si>
  <si>
    <t>Oliva da tavola SME 30</t>
  </si>
  <si>
    <t>Oliva da tavola SME 31</t>
  </si>
  <si>
    <t>Oliva da tavola SME 32</t>
  </si>
  <si>
    <t>Oliva da tavola SME 33</t>
  </si>
  <si>
    <t>Oliva da tavola SME 34</t>
  </si>
  <si>
    <t>Oliva da tavola SME 35</t>
  </si>
  <si>
    <t>Oliva da tavola SME 36</t>
  </si>
  <si>
    <t>Oliva da tavola SME 37</t>
  </si>
  <si>
    <t>Oliva da tavola SME 38</t>
  </si>
  <si>
    <t>Oliva da tavola SME 39</t>
  </si>
  <si>
    <t>Oliva da tavola SME 40</t>
  </si>
  <si>
    <t>Oliva da tavola SME 41</t>
  </si>
  <si>
    <t>Oliva da tavola SME 42</t>
  </si>
  <si>
    <t>Oliva da tavola SME 43</t>
  </si>
  <si>
    <t>Oliva da tavola SME 44</t>
  </si>
  <si>
    <t>Oliva da tavola SME 45</t>
  </si>
  <si>
    <t>Oliva da tavola SME 46</t>
  </si>
  <si>
    <t>Oliva da tavola SME 47</t>
  </si>
  <si>
    <t>Oliva da tavola SME 48</t>
  </si>
  <si>
    <t>Oliva da tavola SME 49</t>
  </si>
  <si>
    <t>Oliva da tavola SME 50</t>
  </si>
  <si>
    <t>PUNTEGGIO TOTALE DALLA CLASSIFICA TRA LE PMI</t>
  </si>
  <si>
    <t>MODULO DI VALUTAZIONE DELLA SOSTENIBILITÀ DEL PROGETTO OASIS 2024 - Classifica traPMI OLIVE DA TAVOLA</t>
  </si>
  <si>
    <t>6 punti</t>
  </si>
  <si>
    <t>4 punti</t>
  </si>
  <si>
    <t>—4 punti</t>
  </si>
  <si>
    <t>—2 punti</t>
  </si>
  <si>
    <t>Inserisci il punteggio finale della PMI scelta per calcolare il punteggio totale</t>
  </si>
  <si>
    <t xml:space="preserve"> Ognuno vale 1 punto</t>
  </si>
  <si>
    <t xml:space="preserve"> Ogni impatto positivo 1 punto, impatto negativo -1 punto</t>
  </si>
  <si>
    <t xml:space="preserve"> Altro (fornire maggiori informazioni)</t>
  </si>
  <si>
    <t xml:space="preserve"> Ambientale</t>
  </si>
  <si>
    <t xml:space="preserve"> Altro (fornire maggiori informazioni)</t>
  </si>
  <si>
    <t>Se utilizzi energia rinnovabile, quale percentuale del tuo fabbisogno energetico totale rappresenta? Per favore</t>
  </si>
  <si>
    <t>Numero di certificati</t>
  </si>
  <si>
    <t>Inserire un valore percentuale, ad esempio se l'utilizzo dell'energia solare è del 10%, immettere 10.</t>
  </si>
  <si>
    <t>Il punteggio viene calcolato in base al valore della classifica tra le PMI.</t>
  </si>
  <si>
    <t>Ogni fonte di combustibile sostenibile vale 1 punto</t>
  </si>
  <si>
    <t>Codice colore verde:</t>
  </si>
  <si>
    <t>Punteggio totale da "Scheda di valutazione della sostenibilità"</t>
  </si>
  <si>
    <t>Centrifuga trifase/Pressatura</t>
  </si>
  <si>
    <t>Gestisci le tue acque reflue?</t>
  </si>
  <si>
    <t>Gestisci le tue acque reflue?</t>
  </si>
  <si>
    <t xml:space="preserve"> -</t>
  </si>
  <si>
    <t>Pre-raccolta: (Sistema di controllo e strumenti (come sistema/strumento NIR) per verificare la qualità e lo stato di maturazione delle olive, pre-raccolta all'interno del campo del fornitore (agricoltore))</t>
  </si>
  <si>
    <t>DESCRIVI IL TUO FLUSSO DI PROCESSO</t>
  </si>
  <si>
    <t>Che tipo di metodo di raccolta utilizzate?</t>
  </si>
  <si>
    <t>Meccanizzazione Raccolta</t>
  </si>
  <si>
    <t>Entro 24 ore = +1; Entro 48 ore = 0; più di 48 ore = -1</t>
  </si>
  <si>
    <t>Mulini a pietra</t>
  </si>
  <si>
    <t xml:space="preserve"> Il vostro processo include la raccolta preliminare?</t>
  </si>
  <si>
    <t xml:space="preserve"> Il vostro processo include la raccolta?</t>
  </si>
  <si>
    <t xml:space="preserve"> Il tuo processo include il controllo della qualità?</t>
  </si>
  <si>
    <t>Che tipo di metodo di pre-pulizia utilizzi?</t>
  </si>
  <si>
    <t>Quanto tempo intercorre solitamente dalla raccolta alla lavorazione in frantoio?</t>
  </si>
  <si>
    <t>Soffiatori</t>
  </si>
  <si>
    <t>Che tipo di metodo di fresatura utilizzi?</t>
  </si>
  <si>
    <t xml:space="preserve"> Il vostro processo include la gramolatura?</t>
  </si>
  <si>
    <t xml:space="preserve"> Il vostro processo include l'imbottigliamento?</t>
  </si>
  <si>
    <t>Che tipo di metodo di gramolatura usate?</t>
  </si>
  <si>
    <t>Che tipo di metodo di filtrazione utilizzi?</t>
  </si>
  <si>
    <t>Filtro terra</t>
  </si>
  <si>
    <t>Gramolatrice verticale</t>
  </si>
  <si>
    <t>Che tipo di metodo di imbottigliamento utilizzate?</t>
  </si>
  <si>
    <t>Controllo della qualità: (Sistema di controllo come sistema IT, Laboratorio di analisi della qualità, Altro)</t>
  </si>
  <si>
    <t xml:space="preserve"> Pre-raccolta: sistema di controllo e strumenti (come sistema/strumento NIR) per verificare la qualità e lo stato di maturazione delle olive, pre-raccolta all'interno del campo del fornitore (agricoltore).</t>
  </si>
  <si>
    <t xml:space="preserve"> Il vostro processo include la pulizia preliminare?</t>
  </si>
  <si>
    <t xml:space="preserve"> Il vostro processo include la fresatura?</t>
  </si>
  <si>
    <t xml:space="preserve"> Il vostro processo include la filtrazione?</t>
  </si>
  <si>
    <t xml:space="preserve"> Il tuo processo include la classificazione?</t>
  </si>
  <si>
    <t>Che tipo di metodo di classificazione utilizzi?</t>
  </si>
  <si>
    <t xml:space="preserve"> Il tuo processo include il confezionamento?</t>
  </si>
  <si>
    <t>Livellatrici a rulli</t>
  </si>
  <si>
    <t>Riempitrici sottovuoto</t>
  </si>
  <si>
    <t>Che tipo di materiale di imballaggio utilizzate?</t>
  </si>
  <si>
    <t xml:space="preserve"> Totale</t>
  </si>
  <si>
    <t xml:space="preserve"> Descrivi il tuo flusso di processo</t>
  </si>
  <si>
    <t>Quanto sono vecchie in media le vostre attrezzature?</t>
  </si>
  <si>
    <t xml:space="preserve"> Inserisci l'età media delle tue attrezzature: punteggio 0-5 =+1; punteggio 6-10 = 0; più di 10 = -1</t>
  </si>
  <si>
    <t>La-6</t>
  </si>
  <si>
    <t>Quale percentuale della produzione totale di olio d'oliva è olio d'oliva vergine? (%)</t>
  </si>
  <si>
    <t>%100-81=4 punti; %80-61=3 punti; %60-41=2 punti; %40-21= 1 punto; %20-0=0 punti</t>
  </si>
  <si>
    <t>Barattoli di vetro</t>
  </si>
  <si>
    <t/>
  </si>
  <si>
    <t>PUNTEGGIO AMBIENTALE 2-FASE</t>
  </si>
  <si>
    <t>PUNTEGGIO AMBIENTALE 3-FASE</t>
  </si>
  <si>
    <t>PUNTEGGIO AMBIENTALE OLIVA DA TAVOLA</t>
  </si>
  <si>
    <t>PUNTEGGIO MASSIMO</t>
  </si>
  <si>
    <t xml:space="preserve">     SÌ</t>
  </si>
  <si>
    <t xml:space="preserve">     NO</t>
  </si>
  <si>
    <t xml:space="preserve">     Olive da tavola</t>
  </si>
  <si>
    <t xml:space="preserve">      Olio d'oliva</t>
  </si>
  <si>
    <t xml:space="preserve">     Spagna</t>
  </si>
  <si>
    <t xml:space="preserve">     Italia</t>
  </si>
  <si>
    <t xml:space="preserve">     Da 50 a 250</t>
  </si>
  <si>
    <t xml:space="preserve">     € 10+ a 50 M</t>
  </si>
  <si>
    <t xml:space="preserve">     Piccola</t>
  </si>
  <si>
    <t xml:space="preserve">     Media</t>
  </si>
  <si>
    <t xml:space="preserve">      Micro</t>
  </si>
  <si>
    <t xml:space="preserve">      Turchia</t>
  </si>
  <si>
    <t xml:space="preserve">      sotto 10</t>
  </si>
  <si>
    <t xml:space="preserve">      fino a 2 milioni di €</t>
  </si>
  <si>
    <t xml:space="preserve">     Da 10 a 49</t>
  </si>
  <si>
    <t xml:space="preserve">      € 2+ a 10 M</t>
  </si>
  <si>
    <t>Ruolo:</t>
  </si>
  <si>
    <t>In caso affermativo, si prega di fornire maggiori dettagli</t>
  </si>
  <si>
    <t xml:space="preserve">     Gestione della qualità ISO 9001</t>
  </si>
  <si>
    <t xml:space="preserve">     ISO 14001 Gestione Ambientale o equivalente</t>
  </si>
  <si>
    <t xml:space="preserve">     ISO 50001 Gestione dell'energia o equivalente</t>
  </si>
  <si>
    <t xml:space="preserve">     GMP (Buone pratiche di fabbricazione)</t>
  </si>
  <si>
    <t xml:space="preserve">     Biologico UE</t>
  </si>
  <si>
    <t xml:space="preserve">     Certificati relativi alla sicurezza alimentare</t>
  </si>
  <si>
    <t>Organizzate attività formative per i vostri dipendenti?</t>
  </si>
  <si>
    <t xml:space="preserve">     Occupazione locale</t>
  </si>
  <si>
    <t xml:space="preserve">     Fornitura locale</t>
  </si>
  <si>
    <t xml:space="preserve">     Sviluppo delle capacità</t>
  </si>
  <si>
    <t xml:space="preserve">     Volontariato</t>
  </si>
  <si>
    <t xml:space="preserve">     Reclami senza risposta dalla comunità locale</t>
  </si>
  <si>
    <t xml:space="preserve">     Altro (fornisci maggiori informazioni sull'impatto sociale che prendi in considerazione)</t>
  </si>
  <si>
    <t>La vostra azienda ha un codice etico e/o un codice di condotta?</t>
  </si>
  <si>
    <t>La vostra azienda adotta misure/azioni per rispettare le leggi/le normative in materia di ambiente, salute e sicurezza?</t>
  </si>
  <si>
    <t>Avete avuto qualche problema con l'ambiente, la salute e la sicurezza negli ultimi 2 anni?</t>
  </si>
  <si>
    <t>Negli ultimi 5 anni le attività della vostra organizzazione hanno mai causato incidenti/danni gravi/minori all'ambiente, alla salute e alla sicurezza?</t>
  </si>
  <si>
    <t>Se la vostra azienda ha causato un incidente/danno ambientale, sanitario e di sicurezza importante, avete ricevuto sanzioni/penalità per questo danno? Come è stato risolto il problema?</t>
  </si>
  <si>
    <t>Pnesate di avere qualche impatto sociale?</t>
  </si>
  <si>
    <t xml:space="preserve">     Elettricità di rete</t>
  </si>
  <si>
    <t xml:space="preserve">     Solare fotovoltaico</t>
  </si>
  <si>
    <t xml:space="preserve">     Vento</t>
  </si>
  <si>
    <t xml:space="preserve">     Idroelettrico</t>
  </si>
  <si>
    <t xml:space="preserve">     Rifiuti in energia (biomassa/biogas)</t>
  </si>
  <si>
    <t xml:space="preserve">     Altro (fornire maggiori informazioni)</t>
  </si>
  <si>
    <t xml:space="preserve">     Acqua di rete (distribuzione collettiva pubblica o privata)</t>
  </si>
  <si>
    <t xml:space="preserve">     Pozzo privato, estrazione da fonte sotterranea</t>
  </si>
  <si>
    <t xml:space="preserve">     Acqua superficiale come il fiume</t>
  </si>
  <si>
    <t xml:space="preserve">     Altro</t>
  </si>
  <si>
    <t xml:space="preserve">     Automazione</t>
  </si>
  <si>
    <t xml:space="preserve">     Attrezzature a risparmio energetico</t>
  </si>
  <si>
    <t xml:space="preserve">     Isolamento</t>
  </si>
  <si>
    <t xml:space="preserve">     Riscaldamento, ventilazione e condizionamento (HVAC)</t>
  </si>
  <si>
    <t xml:space="preserve">     Diesel</t>
  </si>
  <si>
    <t xml:space="preserve">     Benzina</t>
  </si>
  <si>
    <t xml:space="preserve">     Biocarburante</t>
  </si>
  <si>
    <t xml:space="preserve">     Altro combustibile sostenibile (fornire maggiori informazioni)</t>
  </si>
  <si>
    <t xml:space="preserve">     Raccolta dell'acqua piovana</t>
  </si>
  <si>
    <t xml:space="preserve">     Riutilizzo dell'acqua</t>
  </si>
  <si>
    <t xml:space="preserve"> Per favore spiega molto brevemente l'utilizzo ad es. "riscaldamento", "veicoli di trasporto", "generatore", ecc.</t>
  </si>
  <si>
    <t xml:space="preserve">     Riciclaggio dell'acqua</t>
  </si>
  <si>
    <t xml:space="preserve">     Tecnologia di efficientamento</t>
  </si>
  <si>
    <t xml:space="preserve">     Nuove tecnologie</t>
  </si>
  <si>
    <t xml:space="preserve">     Aggiornamento dell'attrezzatura</t>
  </si>
  <si>
    <t xml:space="preserve">     Progettazione ecologica</t>
  </si>
  <si>
    <t xml:space="preserve">     Ottimizzazione dei processi</t>
  </si>
  <si>
    <t xml:space="preserve">      Energia rinnovabile</t>
  </si>
  <si>
    <t xml:space="preserve">      Efficienza energetica</t>
  </si>
  <si>
    <t xml:space="preserve">      Efficienza idrica</t>
  </si>
  <si>
    <t xml:space="preserve">      Efficienza dei materiali</t>
  </si>
  <si>
    <t xml:space="preserve">     Gestione dei rifiuti solidi</t>
  </si>
  <si>
    <t xml:space="preserve">     Gestione delle acque reflue</t>
  </si>
  <si>
    <t xml:space="preserve">     Bicchiere</t>
  </si>
  <si>
    <t xml:space="preserve">     Bidone</t>
  </si>
  <si>
    <t xml:space="preserve">     Plastica</t>
  </si>
  <si>
    <t xml:space="preserve">     Tessuto</t>
  </si>
  <si>
    <t xml:space="preserve">     Filtro</t>
  </si>
  <si>
    <r>
      <rPr>
        <b/>
        <i/>
        <sz val="10"/>
        <color rgb="FF000000"/>
        <rFont val="Arial"/>
        <family val="2"/>
        <charset val="162"/>
      </rPr>
      <t xml:space="preserve"> (A-2)</t>
    </r>
    <r>
      <rPr>
        <i/>
        <sz val="10"/>
        <color rgb="FF000000"/>
        <rFont val="Arial"/>
        <family val="2"/>
        <charset val="162"/>
      </rPr>
      <t xml:space="preserve"> Le seguenti domande riceveranno risposta dalle strutture che utilizzano </t>
    </r>
    <r>
      <rPr>
        <b/>
        <i/>
        <sz val="10"/>
        <color theme="1"/>
        <rFont val="Arial"/>
        <family val="2"/>
        <charset val="162"/>
      </rPr>
      <t>2-fasi</t>
    </r>
    <r>
      <rPr>
        <i/>
        <sz val="10"/>
        <color theme="1"/>
        <rFont val="Arial"/>
        <family val="2"/>
        <charset val="162"/>
      </rPr>
      <t xml:space="preserve"> pressante.</t>
    </r>
  </si>
  <si>
    <r>
      <rPr>
        <b/>
        <i/>
        <sz val="10"/>
        <color rgb="FF000000"/>
        <rFont val="Arial"/>
        <family val="2"/>
        <charset val="162"/>
      </rPr>
      <t>(A-1)</t>
    </r>
    <r>
      <rPr>
        <i/>
        <sz val="10"/>
        <color rgb="FF000000"/>
        <rFont val="Arial"/>
        <family val="2"/>
        <charset val="162"/>
      </rPr>
      <t xml:space="preserve"> Le seguenti domande riceveranno risposta dalle strutture che utilizzano </t>
    </r>
    <r>
      <rPr>
        <b/>
        <i/>
        <sz val="10"/>
        <color theme="1"/>
        <rFont val="Arial"/>
        <family val="2"/>
        <charset val="162"/>
      </rPr>
      <t xml:space="preserve">Trifase </t>
    </r>
    <r>
      <rPr>
        <i/>
        <sz val="10"/>
        <color theme="1"/>
        <rFont val="Arial"/>
        <family val="2"/>
        <charset val="162"/>
      </rPr>
      <t>pressante.</t>
    </r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</si>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</sst>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9" x14ac:knownFonts="1"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rgb="FFFFFFFF"/>
      <name val="Arial"/>
      <family val="2"/>
      <charset val="162"/>
    </font>
    <font>
      <sz val="10"/>
      <color theme="1"/>
      <name val="Arial"/>
      <family val="2"/>
      <charset val="162"/>
    </font>
    <font>
      <sz val="8"/>
      <color theme="1"/>
      <name val="Calibri"/>
      <family val="2"/>
      <charset val="162"/>
      <scheme val="minor"/>
    </font>
    <font>
      <sz val="8"/>
      <color rgb="FFA6A6A6"/>
      <name val="Arial"/>
      <family val="2"/>
      <charset val="162"/>
    </font>
    <font>
      <b/>
      <i/>
      <sz val="10"/>
      <color rgb="FF000000"/>
      <name val="Arial"/>
      <family val="2"/>
      <charset val="162"/>
    </font>
    <font>
      <b/>
      <i/>
      <sz val="10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i/>
      <sz val="10"/>
      <color theme="1"/>
      <name val="Arial"/>
      <family val="2"/>
      <charset val="162"/>
    </font>
    <font>
      <i/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i/>
      <sz val="9"/>
      <color theme="1"/>
      <name val="Arial"/>
      <family val="2"/>
      <charset val="162"/>
    </font>
    <font>
      <b/>
      <sz val="11"/>
      <color rgb="FF7030A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rgb="FF00B050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mediumGray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 wrapText="1"/>
    </xf>
    <xf numFmtId="0" fontId="0" fillId="0" borderId="16" xfId="0" applyBorder="1"/>
    <xf numFmtId="0" fontId="0" fillId="4" borderId="16" xfId="0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3" fontId="0" fillId="0" borderId="0" xfId="1" applyFont="1"/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3" fontId="12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Border="1"/>
    <xf numFmtId="0" fontId="12" fillId="0" borderId="0" xfId="0" applyFont="1"/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7" xfId="0" applyBorder="1"/>
    <xf numFmtId="0" fontId="21" fillId="0" borderId="1" xfId="0" applyFont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4" borderId="17" xfId="0" applyFill="1" applyBorder="1"/>
    <xf numFmtId="0" fontId="4" fillId="4" borderId="1" xfId="0" applyFont="1" applyFill="1" applyBorder="1" applyAlignment="1">
      <alignment vertical="center" wrapText="1"/>
    </xf>
    <xf numFmtId="0" fontId="12" fillId="0" borderId="5" xfId="0" applyFont="1" applyBorder="1"/>
    <xf numFmtId="0" fontId="24" fillId="0" borderId="8" xfId="0" applyFont="1" applyBorder="1" applyAlignment="1">
      <alignment horizontal="center"/>
    </xf>
    <xf numFmtId="0" fontId="22" fillId="0" borderId="16" xfId="0" applyFont="1" applyBorder="1" applyAlignment="1">
      <alignment vertical="center"/>
    </xf>
    <xf numFmtId="0" fontId="23" fillId="0" borderId="16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43" fontId="0" fillId="0" borderId="0" xfId="1" applyFont="1" applyFill="1"/>
    <xf numFmtId="0" fontId="18" fillId="0" borderId="0" xfId="0" applyFont="1"/>
    <xf numFmtId="0" fontId="18" fillId="0" borderId="0" xfId="0" applyFont="1" applyAlignment="1">
      <alignment horizontal="right"/>
    </xf>
    <xf numFmtId="49" fontId="12" fillId="6" borderId="1" xfId="0" applyNumberFormat="1" applyFont="1" applyFill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0" fillId="6" borderId="1" xfId="0" applyFill="1" applyBorder="1" applyAlignment="1">
      <alignment horizontal="left" vertical="center" wrapText="1"/>
    </xf>
    <xf numFmtId="49" fontId="12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wrapText="1"/>
    </xf>
    <xf numFmtId="49" fontId="12" fillId="7" borderId="8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 wrapText="1"/>
    </xf>
    <xf numFmtId="0" fontId="25" fillId="7" borderId="0" xfId="0" applyFont="1" applyFill="1"/>
    <xf numFmtId="0" fontId="0" fillId="7" borderId="0" xfId="0" applyFill="1"/>
    <xf numFmtId="0" fontId="26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5" xfId="0" applyBorder="1"/>
    <xf numFmtId="0" fontId="0" fillId="0" borderId="12" xfId="0" applyBorder="1"/>
    <xf numFmtId="0" fontId="15" fillId="0" borderId="1" xfId="0" applyFont="1" applyBorder="1" applyAlignment="1">
      <alignment horizontal="left" wrapText="1"/>
    </xf>
    <xf numFmtId="0" fontId="17" fillId="5" borderId="4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0" fontId="4" fillId="10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vertical="center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49" fontId="12" fillId="0" borderId="12" xfId="0" applyNumberFormat="1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4" fillId="0" borderId="14" xfId="0" applyFont="1" applyBorder="1" applyAlignment="1">
      <alignment horizontal="left" vertical="center" wrapText="1" indent="1"/>
    </xf>
    <xf numFmtId="49" fontId="12" fillId="0" borderId="1" xfId="0" applyNumberFormat="1" applyFont="1" applyBorder="1" applyAlignment="1">
      <alignment horizontal="center" vertical="center"/>
    </xf>
    <xf numFmtId="43" fontId="4" fillId="0" borderId="12" xfId="1" applyFont="1" applyBorder="1" applyAlignment="1">
      <alignment horizontal="left" vertical="center" wrapText="1"/>
    </xf>
    <xf numFmtId="43" fontId="4" fillId="0" borderId="14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left" indent="1"/>
    </xf>
    <xf numFmtId="0" fontId="4" fillId="0" borderId="13" xfId="0" applyFont="1" applyBorder="1" applyAlignment="1">
      <alignment horizontal="left" indent="1"/>
    </xf>
    <xf numFmtId="0" fontId="4" fillId="0" borderId="14" xfId="0" applyFont="1" applyBorder="1" applyAlignment="1">
      <alignment horizontal="left" indent="1"/>
    </xf>
    <xf numFmtId="0" fontId="4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49" fontId="12" fillId="0" borderId="15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49" fontId="17" fillId="8" borderId="12" xfId="0" applyNumberFormat="1" applyFont="1" applyFill="1" applyBorder="1" applyAlignment="1">
      <alignment horizontal="center" vertical="center"/>
    </xf>
    <xf numFmtId="49" fontId="17" fillId="8" borderId="13" xfId="0" applyNumberFormat="1" applyFont="1" applyFill="1" applyBorder="1" applyAlignment="1">
      <alignment horizontal="center" vertical="center"/>
    </xf>
    <xf numFmtId="49" fontId="17" fillId="8" borderId="1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 indent="2"/>
    </xf>
    <xf numFmtId="0" fontId="4" fillId="1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7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10" borderId="12" xfId="0" applyFont="1" applyFill="1" applyBorder="1" applyAlignment="1">
      <alignment horizontal="center" vertical="center"/>
    </xf>
    <xf numFmtId="0" fontId="4" fillId="10" borderId="13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14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justify" vertical="center" wrapText="1"/>
    </xf>
    <xf numFmtId="43" fontId="4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9" borderId="12" xfId="0" quotePrefix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 PHAse</a:t>
            </a:r>
            <a:r>
              <a:rPr lang="tr-TR" baseline="0"/>
              <a:t> olıve oıl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#RIF!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BA8-46E9-B819-06AB24F94580}"/>
            </c:ext>
          </c:extLst>
        </c:ser>
        <c:ser>
          <c:idx val="1"/>
          <c:order val="1"/>
          <c:tx>
            <c:v>#RIF!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BA8-46E9-B819-06AB24F945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712213048"/>
        <c:axId val="712212688"/>
        <c:axId val="0"/>
      </c:bar3DChart>
      <c:catAx>
        <c:axId val="712213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212688"/>
        <c:crosses val="autoZero"/>
        <c:auto val="1"/>
        <c:lblAlgn val="ctr"/>
        <c:lblOffset val="100"/>
        <c:noMultiLvlLbl val="0"/>
      </c:catAx>
      <c:valAx>
        <c:axId val="7122126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12213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2 phase</a:t>
            </a:r>
            <a:r>
              <a:rPr lang="tr-TR" baseline="0"/>
              <a:t> olıve oıl</a:t>
            </a:r>
            <a:endParaRPr lang="tr-T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v>#RIF!</c:v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DC1D-4A86-9643-1C14D9DE7CDA}"/>
            </c:ext>
          </c:extLst>
        </c:ser>
        <c:ser>
          <c:idx val="1"/>
          <c:order val="1"/>
          <c:tx>
            <c:v>#RIF!</c:v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DC1D-4A86-9643-1C14D9DE7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720734176"/>
        <c:axId val="720734536"/>
        <c:axId val="0"/>
      </c:bar3DChart>
      <c:catAx>
        <c:axId val="720734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734536"/>
        <c:crosses val="autoZero"/>
        <c:auto val="1"/>
        <c:lblAlgn val="ctr"/>
        <c:lblOffset val="100"/>
        <c:noMultiLvlLbl val="0"/>
      </c:catAx>
      <c:valAx>
        <c:axId val="72073453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72073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</xdr:row>
          <xdr:rowOff>7620</xdr:rowOff>
        </xdr:from>
        <xdr:to>
          <xdr:col>3</xdr:col>
          <xdr:colOff>243840</xdr:colOff>
          <xdr:row>6</xdr:row>
          <xdr:rowOff>205740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35</xdr:row>
          <xdr:rowOff>0</xdr:rowOff>
        </xdr:from>
        <xdr:to>
          <xdr:col>3</xdr:col>
          <xdr:colOff>243840</xdr:colOff>
          <xdr:row>35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70</xdr:row>
          <xdr:rowOff>0</xdr:rowOff>
        </xdr:from>
        <xdr:to>
          <xdr:col>3</xdr:col>
          <xdr:colOff>281940</xdr:colOff>
          <xdr:row>71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70</xdr:row>
          <xdr:rowOff>0</xdr:rowOff>
        </xdr:from>
        <xdr:to>
          <xdr:col>3</xdr:col>
          <xdr:colOff>281940</xdr:colOff>
          <xdr:row>71</xdr:row>
          <xdr:rowOff>19050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70</xdr:row>
          <xdr:rowOff>0</xdr:rowOff>
        </xdr:from>
        <xdr:to>
          <xdr:col>3</xdr:col>
          <xdr:colOff>281940</xdr:colOff>
          <xdr:row>71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601980</xdr:colOff>
          <xdr:row>24</xdr:row>
          <xdr:rowOff>22860</xdr:rowOff>
        </xdr:from>
        <xdr:to>
          <xdr:col>3</xdr:col>
          <xdr:colOff>228600</xdr:colOff>
          <xdr:row>24</xdr:row>
          <xdr:rowOff>208152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15240</xdr:rowOff>
        </xdr:from>
        <xdr:to>
          <xdr:col>3</xdr:col>
          <xdr:colOff>228600</xdr:colOff>
          <xdr:row>26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26</xdr:row>
          <xdr:rowOff>22860</xdr:rowOff>
        </xdr:from>
        <xdr:to>
          <xdr:col>3</xdr:col>
          <xdr:colOff>243840</xdr:colOff>
          <xdr:row>26</xdr:row>
          <xdr:rowOff>205740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27</xdr:row>
          <xdr:rowOff>22860</xdr:rowOff>
        </xdr:from>
        <xdr:to>
          <xdr:col>3</xdr:col>
          <xdr:colOff>243840</xdr:colOff>
          <xdr:row>27</xdr:row>
          <xdr:rowOff>205740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28</xdr:row>
          <xdr:rowOff>7620</xdr:rowOff>
        </xdr:from>
        <xdr:to>
          <xdr:col>3</xdr:col>
          <xdr:colOff>243840</xdr:colOff>
          <xdr:row>28</xdr:row>
          <xdr:rowOff>205740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37</xdr:row>
          <xdr:rowOff>15240</xdr:rowOff>
        </xdr:from>
        <xdr:to>
          <xdr:col>3</xdr:col>
          <xdr:colOff>243840</xdr:colOff>
          <xdr:row>37</xdr:row>
          <xdr:rowOff>205740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36</xdr:row>
          <xdr:rowOff>15240</xdr:rowOff>
        </xdr:from>
        <xdr:to>
          <xdr:col>3</xdr:col>
          <xdr:colOff>243840</xdr:colOff>
          <xdr:row>36</xdr:row>
          <xdr:rowOff>205740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38</xdr:row>
          <xdr:rowOff>15240</xdr:rowOff>
        </xdr:from>
        <xdr:to>
          <xdr:col>3</xdr:col>
          <xdr:colOff>243840</xdr:colOff>
          <xdr:row>38</xdr:row>
          <xdr:rowOff>205740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39</xdr:row>
          <xdr:rowOff>15240</xdr:rowOff>
        </xdr:from>
        <xdr:to>
          <xdr:col>3</xdr:col>
          <xdr:colOff>243840</xdr:colOff>
          <xdr:row>39</xdr:row>
          <xdr:rowOff>205740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53</xdr:row>
          <xdr:rowOff>0</xdr:rowOff>
        </xdr:from>
        <xdr:to>
          <xdr:col>3</xdr:col>
          <xdr:colOff>228600</xdr:colOff>
          <xdr:row>54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50</xdr:row>
          <xdr:rowOff>0</xdr:rowOff>
        </xdr:from>
        <xdr:to>
          <xdr:col>3</xdr:col>
          <xdr:colOff>228600</xdr:colOff>
          <xdr:row>51</xdr:row>
          <xdr:rowOff>1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49</xdr:row>
          <xdr:rowOff>0</xdr:rowOff>
        </xdr:from>
        <xdr:to>
          <xdr:col>3</xdr:col>
          <xdr:colOff>228600</xdr:colOff>
          <xdr:row>50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64</xdr:row>
          <xdr:rowOff>38100</xdr:rowOff>
        </xdr:from>
        <xdr:to>
          <xdr:col>3</xdr:col>
          <xdr:colOff>243840</xdr:colOff>
          <xdr:row>65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65</xdr:row>
          <xdr:rowOff>38100</xdr:rowOff>
        </xdr:from>
        <xdr:to>
          <xdr:col>3</xdr:col>
          <xdr:colOff>243840</xdr:colOff>
          <xdr:row>65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66</xdr:row>
          <xdr:rowOff>38100</xdr:rowOff>
        </xdr:from>
        <xdr:to>
          <xdr:col>3</xdr:col>
          <xdr:colOff>243840</xdr:colOff>
          <xdr:row>66</xdr:row>
          <xdr:rowOff>228600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63</xdr:row>
          <xdr:rowOff>38100</xdr:rowOff>
        </xdr:from>
        <xdr:to>
          <xdr:col>3</xdr:col>
          <xdr:colOff>243840</xdr:colOff>
          <xdr:row>64</xdr:row>
          <xdr:rowOff>3810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70</xdr:row>
          <xdr:rowOff>182880</xdr:rowOff>
        </xdr:from>
        <xdr:to>
          <xdr:col>3</xdr:col>
          <xdr:colOff>285750</xdr:colOff>
          <xdr:row>72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72</xdr:row>
          <xdr:rowOff>182880</xdr:rowOff>
        </xdr:from>
        <xdr:to>
          <xdr:col>3</xdr:col>
          <xdr:colOff>285750</xdr:colOff>
          <xdr:row>74</xdr:row>
          <xdr:rowOff>1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72</xdr:row>
          <xdr:rowOff>0</xdr:rowOff>
        </xdr:from>
        <xdr:to>
          <xdr:col>3</xdr:col>
          <xdr:colOff>285750</xdr:colOff>
          <xdr:row>73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77</xdr:row>
          <xdr:rowOff>22860</xdr:rowOff>
        </xdr:from>
        <xdr:to>
          <xdr:col>3</xdr:col>
          <xdr:colOff>285750</xdr:colOff>
          <xdr:row>77</xdr:row>
          <xdr:rowOff>205740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78</xdr:row>
          <xdr:rowOff>22860</xdr:rowOff>
        </xdr:from>
        <xdr:to>
          <xdr:col>3</xdr:col>
          <xdr:colOff>285750</xdr:colOff>
          <xdr:row>78</xdr:row>
          <xdr:rowOff>205740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79</xdr:row>
          <xdr:rowOff>22860</xdr:rowOff>
        </xdr:from>
        <xdr:to>
          <xdr:col>3</xdr:col>
          <xdr:colOff>285750</xdr:colOff>
          <xdr:row>79</xdr:row>
          <xdr:rowOff>205740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80</xdr:row>
          <xdr:rowOff>22860</xdr:rowOff>
        </xdr:from>
        <xdr:to>
          <xdr:col>3</xdr:col>
          <xdr:colOff>285750</xdr:colOff>
          <xdr:row>80</xdr:row>
          <xdr:rowOff>205740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83</xdr:row>
          <xdr:rowOff>22860</xdr:rowOff>
        </xdr:from>
        <xdr:to>
          <xdr:col>3</xdr:col>
          <xdr:colOff>285750</xdr:colOff>
          <xdr:row>83</xdr:row>
          <xdr:rowOff>205740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84</xdr:row>
          <xdr:rowOff>22860</xdr:rowOff>
        </xdr:from>
        <xdr:to>
          <xdr:col>3</xdr:col>
          <xdr:colOff>285750</xdr:colOff>
          <xdr:row>84</xdr:row>
          <xdr:rowOff>205740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85</xdr:row>
          <xdr:rowOff>22860</xdr:rowOff>
        </xdr:from>
        <xdr:to>
          <xdr:col>3</xdr:col>
          <xdr:colOff>285750</xdr:colOff>
          <xdr:row>85</xdr:row>
          <xdr:rowOff>205740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88</xdr:row>
          <xdr:rowOff>22860</xdr:rowOff>
        </xdr:from>
        <xdr:to>
          <xdr:col>3</xdr:col>
          <xdr:colOff>285750</xdr:colOff>
          <xdr:row>88</xdr:row>
          <xdr:rowOff>205740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89</xdr:row>
          <xdr:rowOff>22860</xdr:rowOff>
        </xdr:from>
        <xdr:to>
          <xdr:col>3</xdr:col>
          <xdr:colOff>285750</xdr:colOff>
          <xdr:row>89</xdr:row>
          <xdr:rowOff>205740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90</xdr:row>
          <xdr:rowOff>22860</xdr:rowOff>
        </xdr:from>
        <xdr:to>
          <xdr:col>3</xdr:col>
          <xdr:colOff>285750</xdr:colOff>
          <xdr:row>90</xdr:row>
          <xdr:rowOff>205740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91</xdr:row>
          <xdr:rowOff>22860</xdr:rowOff>
        </xdr:from>
        <xdr:to>
          <xdr:col>3</xdr:col>
          <xdr:colOff>285750</xdr:colOff>
          <xdr:row>91</xdr:row>
          <xdr:rowOff>205740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92</xdr:row>
          <xdr:rowOff>22860</xdr:rowOff>
        </xdr:from>
        <xdr:to>
          <xdr:col>3</xdr:col>
          <xdr:colOff>285750</xdr:colOff>
          <xdr:row>92</xdr:row>
          <xdr:rowOff>205740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93</xdr:row>
          <xdr:rowOff>22860</xdr:rowOff>
        </xdr:from>
        <xdr:to>
          <xdr:col>3</xdr:col>
          <xdr:colOff>285750</xdr:colOff>
          <xdr:row>93</xdr:row>
          <xdr:rowOff>205740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94</xdr:row>
          <xdr:rowOff>22860</xdr:rowOff>
        </xdr:from>
        <xdr:to>
          <xdr:col>3</xdr:col>
          <xdr:colOff>285750</xdr:colOff>
          <xdr:row>94</xdr:row>
          <xdr:rowOff>205740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116</xdr:row>
          <xdr:rowOff>22860</xdr:rowOff>
        </xdr:from>
        <xdr:to>
          <xdr:col>3</xdr:col>
          <xdr:colOff>285750</xdr:colOff>
          <xdr:row>116</xdr:row>
          <xdr:rowOff>205740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117</xdr:row>
          <xdr:rowOff>22860</xdr:rowOff>
        </xdr:from>
        <xdr:to>
          <xdr:col>3</xdr:col>
          <xdr:colOff>285750</xdr:colOff>
          <xdr:row>117</xdr:row>
          <xdr:rowOff>205740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118</xdr:row>
          <xdr:rowOff>22860</xdr:rowOff>
        </xdr:from>
        <xdr:to>
          <xdr:col>3</xdr:col>
          <xdr:colOff>285750</xdr:colOff>
          <xdr:row>118</xdr:row>
          <xdr:rowOff>205740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119</xdr:row>
          <xdr:rowOff>22860</xdr:rowOff>
        </xdr:from>
        <xdr:to>
          <xdr:col>3</xdr:col>
          <xdr:colOff>285750</xdr:colOff>
          <xdr:row>119</xdr:row>
          <xdr:rowOff>205740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177</xdr:row>
          <xdr:rowOff>22860</xdr:rowOff>
        </xdr:from>
        <xdr:to>
          <xdr:col>3</xdr:col>
          <xdr:colOff>285750</xdr:colOff>
          <xdr:row>177</xdr:row>
          <xdr:rowOff>205740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178</xdr:row>
          <xdr:rowOff>22860</xdr:rowOff>
        </xdr:from>
        <xdr:to>
          <xdr:col>3</xdr:col>
          <xdr:colOff>285750</xdr:colOff>
          <xdr:row>178</xdr:row>
          <xdr:rowOff>205740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177</xdr:row>
          <xdr:rowOff>22860</xdr:rowOff>
        </xdr:from>
        <xdr:to>
          <xdr:col>5</xdr:col>
          <xdr:colOff>285750</xdr:colOff>
          <xdr:row>177</xdr:row>
          <xdr:rowOff>205740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178</xdr:row>
          <xdr:rowOff>22860</xdr:rowOff>
        </xdr:from>
        <xdr:to>
          <xdr:col>5</xdr:col>
          <xdr:colOff>285750</xdr:colOff>
          <xdr:row>178</xdr:row>
          <xdr:rowOff>205740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179</xdr:row>
          <xdr:rowOff>22860</xdr:rowOff>
        </xdr:from>
        <xdr:to>
          <xdr:col>3</xdr:col>
          <xdr:colOff>285750</xdr:colOff>
          <xdr:row>179</xdr:row>
          <xdr:rowOff>205740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180</xdr:row>
          <xdr:rowOff>22860</xdr:rowOff>
        </xdr:from>
        <xdr:to>
          <xdr:col>3</xdr:col>
          <xdr:colOff>285750</xdr:colOff>
          <xdr:row>180</xdr:row>
          <xdr:rowOff>205740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181</xdr:row>
          <xdr:rowOff>22860</xdr:rowOff>
        </xdr:from>
        <xdr:to>
          <xdr:col>3</xdr:col>
          <xdr:colOff>285750</xdr:colOff>
          <xdr:row>181</xdr:row>
          <xdr:rowOff>205740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102</xdr:row>
          <xdr:rowOff>22860</xdr:rowOff>
        </xdr:from>
        <xdr:to>
          <xdr:col>3</xdr:col>
          <xdr:colOff>285750</xdr:colOff>
          <xdr:row>102</xdr:row>
          <xdr:rowOff>205740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101</xdr:row>
          <xdr:rowOff>22860</xdr:rowOff>
        </xdr:from>
        <xdr:to>
          <xdr:col>3</xdr:col>
          <xdr:colOff>285750</xdr:colOff>
          <xdr:row>101</xdr:row>
          <xdr:rowOff>205740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100</xdr:row>
          <xdr:rowOff>22860</xdr:rowOff>
        </xdr:from>
        <xdr:to>
          <xdr:col>3</xdr:col>
          <xdr:colOff>285750</xdr:colOff>
          <xdr:row>100</xdr:row>
          <xdr:rowOff>205740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99</xdr:row>
          <xdr:rowOff>22860</xdr:rowOff>
        </xdr:from>
        <xdr:to>
          <xdr:col>3</xdr:col>
          <xdr:colOff>285750</xdr:colOff>
          <xdr:row>99</xdr:row>
          <xdr:rowOff>205740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98</xdr:row>
          <xdr:rowOff>22860</xdr:rowOff>
        </xdr:from>
        <xdr:to>
          <xdr:col>3</xdr:col>
          <xdr:colOff>285750</xdr:colOff>
          <xdr:row>98</xdr:row>
          <xdr:rowOff>205740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7</xdr:row>
          <xdr:rowOff>7620</xdr:rowOff>
        </xdr:from>
        <xdr:to>
          <xdr:col>3</xdr:col>
          <xdr:colOff>243840</xdr:colOff>
          <xdr:row>7</xdr:row>
          <xdr:rowOff>205740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8</xdr:row>
          <xdr:rowOff>7620</xdr:rowOff>
        </xdr:from>
        <xdr:to>
          <xdr:col>3</xdr:col>
          <xdr:colOff>243840</xdr:colOff>
          <xdr:row>8</xdr:row>
          <xdr:rowOff>205740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8</xdr:row>
          <xdr:rowOff>7620</xdr:rowOff>
        </xdr:from>
        <xdr:to>
          <xdr:col>5</xdr:col>
          <xdr:colOff>243840</xdr:colOff>
          <xdr:row>8</xdr:row>
          <xdr:rowOff>205740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10</xdr:row>
          <xdr:rowOff>7620</xdr:rowOff>
        </xdr:from>
        <xdr:to>
          <xdr:col>3</xdr:col>
          <xdr:colOff>243840</xdr:colOff>
          <xdr:row>10</xdr:row>
          <xdr:rowOff>205740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10</xdr:row>
          <xdr:rowOff>7620</xdr:rowOff>
        </xdr:from>
        <xdr:to>
          <xdr:col>4</xdr:col>
          <xdr:colOff>243840</xdr:colOff>
          <xdr:row>10</xdr:row>
          <xdr:rowOff>205740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10</xdr:row>
          <xdr:rowOff>7620</xdr:rowOff>
        </xdr:from>
        <xdr:to>
          <xdr:col>6</xdr:col>
          <xdr:colOff>243840</xdr:colOff>
          <xdr:row>10</xdr:row>
          <xdr:rowOff>205740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11</xdr:row>
          <xdr:rowOff>7620</xdr:rowOff>
        </xdr:from>
        <xdr:to>
          <xdr:col>6</xdr:col>
          <xdr:colOff>243840</xdr:colOff>
          <xdr:row>11</xdr:row>
          <xdr:rowOff>205740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7620</xdr:rowOff>
        </xdr:from>
        <xdr:to>
          <xdr:col>4</xdr:col>
          <xdr:colOff>243840</xdr:colOff>
          <xdr:row>11</xdr:row>
          <xdr:rowOff>205740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11</xdr:row>
          <xdr:rowOff>7620</xdr:rowOff>
        </xdr:from>
        <xdr:to>
          <xdr:col>3</xdr:col>
          <xdr:colOff>243840</xdr:colOff>
          <xdr:row>11</xdr:row>
          <xdr:rowOff>205740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12</xdr:row>
          <xdr:rowOff>7620</xdr:rowOff>
        </xdr:from>
        <xdr:to>
          <xdr:col>3</xdr:col>
          <xdr:colOff>243840</xdr:colOff>
          <xdr:row>12</xdr:row>
          <xdr:rowOff>205740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13</xdr:row>
          <xdr:rowOff>7620</xdr:rowOff>
        </xdr:from>
        <xdr:to>
          <xdr:col>3</xdr:col>
          <xdr:colOff>243840</xdr:colOff>
          <xdr:row>13</xdr:row>
          <xdr:rowOff>205740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12</xdr:row>
          <xdr:rowOff>7620</xdr:rowOff>
        </xdr:from>
        <xdr:to>
          <xdr:col>4</xdr:col>
          <xdr:colOff>243840</xdr:colOff>
          <xdr:row>12</xdr:row>
          <xdr:rowOff>205740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7620</xdr:rowOff>
        </xdr:from>
        <xdr:to>
          <xdr:col>4</xdr:col>
          <xdr:colOff>243840</xdr:colOff>
          <xdr:row>13</xdr:row>
          <xdr:rowOff>205740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12</xdr:row>
          <xdr:rowOff>7620</xdr:rowOff>
        </xdr:from>
        <xdr:to>
          <xdr:col>6</xdr:col>
          <xdr:colOff>243840</xdr:colOff>
          <xdr:row>12</xdr:row>
          <xdr:rowOff>205740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13</xdr:row>
          <xdr:rowOff>7620</xdr:rowOff>
        </xdr:from>
        <xdr:to>
          <xdr:col>6</xdr:col>
          <xdr:colOff>243840</xdr:colOff>
          <xdr:row>13</xdr:row>
          <xdr:rowOff>205740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228600</xdr:colOff>
          <xdr:row>56</xdr:row>
          <xdr:rowOff>190500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57</xdr:row>
          <xdr:rowOff>0</xdr:rowOff>
        </xdr:from>
        <xdr:to>
          <xdr:col>3</xdr:col>
          <xdr:colOff>228600</xdr:colOff>
          <xdr:row>58</xdr:row>
          <xdr:rowOff>1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0</xdr:rowOff>
        </xdr:from>
        <xdr:to>
          <xdr:col>3</xdr:col>
          <xdr:colOff>228600</xdr:colOff>
          <xdr:row>58</xdr:row>
          <xdr:rowOff>192911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3</xdr:col>
          <xdr:colOff>228600</xdr:colOff>
          <xdr:row>60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106</xdr:row>
          <xdr:rowOff>22860</xdr:rowOff>
        </xdr:from>
        <xdr:to>
          <xdr:col>3</xdr:col>
          <xdr:colOff>285750</xdr:colOff>
          <xdr:row>106</xdr:row>
          <xdr:rowOff>205740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107</xdr:row>
          <xdr:rowOff>22860</xdr:rowOff>
        </xdr:from>
        <xdr:to>
          <xdr:col>3</xdr:col>
          <xdr:colOff>285750</xdr:colOff>
          <xdr:row>107</xdr:row>
          <xdr:rowOff>205740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108</xdr:row>
          <xdr:rowOff>22860</xdr:rowOff>
        </xdr:from>
        <xdr:to>
          <xdr:col>3</xdr:col>
          <xdr:colOff>285750</xdr:colOff>
          <xdr:row>108</xdr:row>
          <xdr:rowOff>205740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109</xdr:row>
          <xdr:rowOff>22860</xdr:rowOff>
        </xdr:from>
        <xdr:to>
          <xdr:col>3</xdr:col>
          <xdr:colOff>285750</xdr:colOff>
          <xdr:row>109</xdr:row>
          <xdr:rowOff>205740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111</xdr:row>
          <xdr:rowOff>22860</xdr:rowOff>
        </xdr:from>
        <xdr:to>
          <xdr:col>3</xdr:col>
          <xdr:colOff>285750</xdr:colOff>
          <xdr:row>111</xdr:row>
          <xdr:rowOff>205740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112</xdr:row>
          <xdr:rowOff>22860</xdr:rowOff>
        </xdr:from>
        <xdr:to>
          <xdr:col>3</xdr:col>
          <xdr:colOff>285750</xdr:colOff>
          <xdr:row>112</xdr:row>
          <xdr:rowOff>205740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113</xdr:row>
          <xdr:rowOff>22860</xdr:rowOff>
        </xdr:from>
        <xdr:to>
          <xdr:col>3</xdr:col>
          <xdr:colOff>285750</xdr:colOff>
          <xdr:row>113</xdr:row>
          <xdr:rowOff>205740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67</xdr:row>
          <xdr:rowOff>38100</xdr:rowOff>
        </xdr:from>
        <xdr:to>
          <xdr:col>3</xdr:col>
          <xdr:colOff>243840</xdr:colOff>
          <xdr:row>67</xdr:row>
          <xdr:rowOff>228600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15240</xdr:rowOff>
        </xdr:from>
        <xdr:to>
          <xdr:col>3</xdr:col>
          <xdr:colOff>247650</xdr:colOff>
          <xdr:row>29</xdr:row>
          <xdr:rowOff>205740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40</xdr:row>
          <xdr:rowOff>15240</xdr:rowOff>
        </xdr:from>
        <xdr:to>
          <xdr:col>3</xdr:col>
          <xdr:colOff>243840</xdr:colOff>
          <xdr:row>40</xdr:row>
          <xdr:rowOff>205740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54</xdr:row>
          <xdr:rowOff>0</xdr:rowOff>
        </xdr:from>
        <xdr:to>
          <xdr:col>3</xdr:col>
          <xdr:colOff>247650</xdr:colOff>
          <xdr:row>55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81</xdr:row>
          <xdr:rowOff>22860</xdr:rowOff>
        </xdr:from>
        <xdr:to>
          <xdr:col>3</xdr:col>
          <xdr:colOff>266700</xdr:colOff>
          <xdr:row>81</xdr:row>
          <xdr:rowOff>211455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86</xdr:row>
          <xdr:rowOff>22860</xdr:rowOff>
        </xdr:from>
        <xdr:to>
          <xdr:col>3</xdr:col>
          <xdr:colOff>266700</xdr:colOff>
          <xdr:row>86</xdr:row>
          <xdr:rowOff>211455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95</xdr:row>
          <xdr:rowOff>22860</xdr:rowOff>
        </xdr:from>
        <xdr:to>
          <xdr:col>3</xdr:col>
          <xdr:colOff>266700</xdr:colOff>
          <xdr:row>95</xdr:row>
          <xdr:rowOff>211455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103</xdr:row>
          <xdr:rowOff>22860</xdr:rowOff>
        </xdr:from>
        <xdr:to>
          <xdr:col>3</xdr:col>
          <xdr:colOff>266700</xdr:colOff>
          <xdr:row>103</xdr:row>
          <xdr:rowOff>211455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114</xdr:row>
          <xdr:rowOff>22860</xdr:rowOff>
        </xdr:from>
        <xdr:to>
          <xdr:col>3</xdr:col>
          <xdr:colOff>266700</xdr:colOff>
          <xdr:row>114</xdr:row>
          <xdr:rowOff>205740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120</xdr:row>
          <xdr:rowOff>22860</xdr:rowOff>
        </xdr:from>
        <xdr:to>
          <xdr:col>3</xdr:col>
          <xdr:colOff>266700</xdr:colOff>
          <xdr:row>120</xdr:row>
          <xdr:rowOff>211455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3</xdr:col>
          <xdr:colOff>228600</xdr:colOff>
          <xdr:row>51</xdr:row>
          <xdr:rowOff>192911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3</xdr:col>
          <xdr:colOff>228600</xdr:colOff>
          <xdr:row>53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1074209</xdr:colOff>
      <xdr:row>8</xdr:row>
      <xdr:rowOff>288660</xdr:rowOff>
    </xdr:from>
    <xdr:to>
      <xdr:col>16</xdr:col>
      <xdr:colOff>515937</xdr:colOff>
      <xdr:row>19</xdr:row>
      <xdr:rowOff>92603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0BE05F2-69F6-D3E5-24F7-3D38035509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1075764</xdr:colOff>
      <xdr:row>20</xdr:row>
      <xdr:rowOff>78937</xdr:rowOff>
    </xdr:from>
    <xdr:to>
      <xdr:col>16</xdr:col>
      <xdr:colOff>485587</xdr:colOff>
      <xdr:row>32</xdr:row>
      <xdr:rowOff>236568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B4BC4CA-363F-5AE5-B944-633933CFC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93" Type="http://schemas.openxmlformats.org/officeDocument/2006/relationships/ctrlProp" Target="../ctrlProps/ctrlProp89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https://food.ec.europa.eu/horizontal-topics/farm-fork-strategy_en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od.ec.europa.eu/horizontal-topics/farm-fork-strategy_e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A3D8-F07A-4395-952E-1F1D662C5141}">
  <dimension ref="A1:N200"/>
  <sheetViews>
    <sheetView tabSelected="1" topLeftCell="A52" zoomScale="79" zoomScaleNormal="80" workbookViewId="0">
      <selection activeCell="H192" sqref="H192:H195"/>
    </sheetView>
  </sheetViews>
  <sheetFormatPr defaultRowHeight="14.4" x14ac:dyDescent="0.3"/>
  <cols>
    <col min="1" max="1" width="8.77734375" style="18"/>
    <col min="2" max="2" width="49.33203125" customWidth="1"/>
    <col min="3" max="3" width="8.77734375" customWidth="1"/>
    <col min="4" max="4" width="16.5546875" customWidth="1"/>
    <col min="5" max="5" width="8.77734375" customWidth="1"/>
    <col min="7" max="7" width="14.33203125" customWidth="1"/>
    <col min="8" max="8" width="16.5546875" style="6" customWidth="1"/>
    <col min="9" max="9" width="58.5546875" style="11" customWidth="1"/>
    <col min="10" max="10" width="9.44140625" customWidth="1"/>
    <col min="11" max="11" width="28.88671875" bestFit="1" customWidth="1"/>
  </cols>
  <sheetData>
    <row r="1" spans="1:14" ht="43.5" customHeight="1" thickBot="1" x14ac:dyDescent="0.35">
      <c r="A1" s="161" t="s">
        <v>62</v>
      </c>
      <c r="B1" s="162"/>
      <c r="C1" s="162"/>
      <c r="D1" s="162"/>
      <c r="E1" s="162"/>
      <c r="F1" s="162"/>
      <c r="G1" s="162"/>
      <c r="H1" s="162"/>
      <c r="I1" s="162"/>
    </row>
    <row r="2" spans="1:14" ht="28.05" customHeight="1" thickBot="1" x14ac:dyDescent="0.35">
      <c r="A2" s="17" t="s">
        <v>90</v>
      </c>
      <c r="B2" s="137" t="s">
        <v>101</v>
      </c>
      <c r="C2" s="137"/>
      <c r="D2" s="137"/>
      <c r="E2" s="137"/>
      <c r="F2" s="137"/>
      <c r="G2" s="137"/>
      <c r="H2" s="16" t="s">
        <v>64</v>
      </c>
      <c r="I2" s="16" t="s">
        <v>94</v>
      </c>
    </row>
    <row r="3" spans="1:14" ht="21" customHeight="1" thickBot="1" x14ac:dyDescent="0.35">
      <c r="A3" s="95" t="s">
        <v>0</v>
      </c>
      <c r="B3" s="90"/>
      <c r="C3" s="90"/>
      <c r="D3" s="90"/>
      <c r="E3" s="90"/>
      <c r="F3" s="90"/>
      <c r="G3" s="90"/>
      <c r="H3" s="90"/>
      <c r="I3" s="91"/>
    </row>
    <row r="4" spans="1:14" ht="19.05" customHeight="1" thickBot="1" x14ac:dyDescent="0.35">
      <c r="A4" s="19" t="s">
        <v>102</v>
      </c>
      <c r="B4" s="110" t="s">
        <v>1</v>
      </c>
      <c r="C4" s="110"/>
      <c r="D4" s="110"/>
      <c r="E4" s="110"/>
      <c r="F4" s="110"/>
      <c r="G4" s="110"/>
      <c r="H4" s="84" t="s">
        <v>65</v>
      </c>
      <c r="I4" s="15" t="s">
        <v>65</v>
      </c>
      <c r="K4" s="52" t="s">
        <v>338</v>
      </c>
      <c r="L4" s="53"/>
      <c r="M4" s="53"/>
      <c r="N4" s="53"/>
    </row>
    <row r="5" spans="1:14" ht="19.05" customHeight="1" thickBot="1" x14ac:dyDescent="0.35">
      <c r="A5" s="19" t="s">
        <v>103</v>
      </c>
      <c r="B5" s="110" t="s">
        <v>2</v>
      </c>
      <c r="C5" s="110"/>
      <c r="D5" s="110"/>
      <c r="E5" s="110"/>
      <c r="F5" s="110"/>
      <c r="G5" s="110"/>
      <c r="H5" s="84" t="s">
        <v>65</v>
      </c>
      <c r="I5" s="15" t="s">
        <v>65</v>
      </c>
      <c r="K5" s="53" t="s">
        <v>336</v>
      </c>
      <c r="L5" s="53"/>
      <c r="M5" s="53"/>
      <c r="N5" s="53"/>
    </row>
    <row r="6" spans="1:14" ht="19.05" customHeight="1" thickBot="1" x14ac:dyDescent="0.35">
      <c r="A6" s="19" t="s">
        <v>104</v>
      </c>
      <c r="B6" s="110" t="s">
        <v>3</v>
      </c>
      <c r="C6" s="110"/>
      <c r="D6" s="110"/>
      <c r="E6" s="110"/>
      <c r="F6" s="110"/>
      <c r="G6" s="110"/>
      <c r="H6" s="84" t="s">
        <v>65</v>
      </c>
      <c r="I6" s="15" t="s">
        <v>65</v>
      </c>
    </row>
    <row r="7" spans="1:14" ht="19.05" customHeight="1" thickBot="1" x14ac:dyDescent="0.35">
      <c r="A7" s="130" t="s">
        <v>105</v>
      </c>
      <c r="B7" s="110" t="s">
        <v>63</v>
      </c>
      <c r="C7" s="110"/>
      <c r="D7" s="110" t="s">
        <v>388</v>
      </c>
      <c r="E7" s="110"/>
      <c r="F7" s="110"/>
      <c r="G7" s="110"/>
      <c r="H7" s="153" t="s">
        <v>65</v>
      </c>
      <c r="I7" s="138" t="s">
        <v>65</v>
      </c>
    </row>
    <row r="8" spans="1:14" ht="19.05" customHeight="1" thickBot="1" x14ac:dyDescent="0.35">
      <c r="A8" s="132"/>
      <c r="B8" s="110"/>
      <c r="C8" s="110"/>
      <c r="D8" s="110" t="s">
        <v>389</v>
      </c>
      <c r="E8" s="110"/>
      <c r="F8" s="110"/>
      <c r="G8" s="110"/>
      <c r="H8" s="153"/>
      <c r="I8" s="138"/>
    </row>
    <row r="9" spans="1:14" ht="19.05" customHeight="1" thickBot="1" x14ac:dyDescent="0.35">
      <c r="A9" s="19" t="s">
        <v>106</v>
      </c>
      <c r="B9" s="110" t="s">
        <v>4</v>
      </c>
      <c r="C9" s="110"/>
      <c r="D9" s="110" t="s">
        <v>390</v>
      </c>
      <c r="E9" s="110"/>
      <c r="F9" s="110" t="s">
        <v>391</v>
      </c>
      <c r="G9" s="110"/>
      <c r="H9" s="84" t="s">
        <v>65</v>
      </c>
      <c r="I9" s="15" t="s">
        <v>65</v>
      </c>
    </row>
    <row r="10" spans="1:14" ht="19.05" customHeight="1" thickBot="1" x14ac:dyDescent="0.35">
      <c r="A10" s="19" t="s">
        <v>107</v>
      </c>
      <c r="B10" s="110" t="s">
        <v>5</v>
      </c>
      <c r="C10" s="110"/>
      <c r="D10" s="138"/>
      <c r="E10" s="138"/>
      <c r="F10" s="138"/>
      <c r="G10" s="138"/>
      <c r="H10" s="84" t="s">
        <v>65</v>
      </c>
      <c r="I10" s="15" t="s">
        <v>65</v>
      </c>
    </row>
    <row r="11" spans="1:14" ht="19.05" customHeight="1" thickBot="1" x14ac:dyDescent="0.35">
      <c r="A11" s="19" t="s">
        <v>108</v>
      </c>
      <c r="B11" s="110" t="s">
        <v>6</v>
      </c>
      <c r="C11" s="110"/>
      <c r="D11" s="7" t="s">
        <v>393</v>
      </c>
      <c r="E11" s="110" t="s">
        <v>392</v>
      </c>
      <c r="F11" s="110"/>
      <c r="G11" s="7" t="s">
        <v>399</v>
      </c>
      <c r="H11" s="84" t="s">
        <v>65</v>
      </c>
      <c r="I11" s="15" t="s">
        <v>65</v>
      </c>
    </row>
    <row r="12" spans="1:14" ht="19.05" customHeight="1" thickBot="1" x14ac:dyDescent="0.35">
      <c r="A12" s="19" t="s">
        <v>109</v>
      </c>
      <c r="B12" s="110" t="s">
        <v>7</v>
      </c>
      <c r="C12" s="110"/>
      <c r="D12" s="7" t="s">
        <v>397</v>
      </c>
      <c r="E12" s="110" t="s">
        <v>396</v>
      </c>
      <c r="F12" s="110"/>
      <c r="G12" s="7" t="s">
        <v>398</v>
      </c>
      <c r="H12" s="84" t="s">
        <v>65</v>
      </c>
      <c r="I12" s="15" t="s">
        <v>65</v>
      </c>
    </row>
    <row r="13" spans="1:14" ht="19.05" customHeight="1" thickBot="1" x14ac:dyDescent="0.35">
      <c r="A13" s="19" t="s">
        <v>110</v>
      </c>
      <c r="B13" s="110" t="s">
        <v>8</v>
      </c>
      <c r="C13" s="110"/>
      <c r="D13" s="7" t="s">
        <v>394</v>
      </c>
      <c r="E13" s="110" t="s">
        <v>402</v>
      </c>
      <c r="F13" s="110"/>
      <c r="G13" s="7" t="s">
        <v>400</v>
      </c>
      <c r="H13" s="84" t="s">
        <v>65</v>
      </c>
      <c r="I13" s="15" t="s">
        <v>65</v>
      </c>
    </row>
    <row r="14" spans="1:14" ht="27" thickBot="1" x14ac:dyDescent="0.35">
      <c r="A14" s="19" t="s">
        <v>111</v>
      </c>
      <c r="B14" s="110" t="s">
        <v>9</v>
      </c>
      <c r="C14" s="110"/>
      <c r="D14" s="7" t="s">
        <v>395</v>
      </c>
      <c r="E14" s="110" t="s">
        <v>403</v>
      </c>
      <c r="F14" s="110"/>
      <c r="G14" s="7" t="s">
        <v>401</v>
      </c>
      <c r="H14" s="84" t="s">
        <v>65</v>
      </c>
      <c r="I14" s="15" t="s">
        <v>65</v>
      </c>
    </row>
    <row r="15" spans="1:14" ht="19.05" customHeight="1" thickBot="1" x14ac:dyDescent="0.35">
      <c r="A15" s="130" t="s">
        <v>112</v>
      </c>
      <c r="B15" s="110" t="s">
        <v>10</v>
      </c>
      <c r="C15" s="110"/>
      <c r="D15" s="110" t="s">
        <v>11</v>
      </c>
      <c r="E15" s="110"/>
      <c r="F15" s="110"/>
      <c r="G15" s="110"/>
      <c r="H15" s="84" t="s">
        <v>65</v>
      </c>
      <c r="I15" s="15" t="s">
        <v>65</v>
      </c>
    </row>
    <row r="16" spans="1:14" ht="19.05" customHeight="1" thickBot="1" x14ac:dyDescent="0.35">
      <c r="A16" s="131"/>
      <c r="B16" s="110"/>
      <c r="C16" s="110"/>
      <c r="D16" s="110" t="s">
        <v>404</v>
      </c>
      <c r="E16" s="110"/>
      <c r="F16" s="110"/>
      <c r="G16" s="110"/>
      <c r="H16" s="84" t="s">
        <v>65</v>
      </c>
      <c r="I16" s="15" t="s">
        <v>65</v>
      </c>
    </row>
    <row r="17" spans="1:9" ht="19.05" customHeight="1" thickBot="1" x14ac:dyDescent="0.35">
      <c r="A17" s="131"/>
      <c r="B17" s="110"/>
      <c r="C17" s="110"/>
      <c r="D17" s="110" t="s">
        <v>12</v>
      </c>
      <c r="E17" s="110"/>
      <c r="F17" s="110"/>
      <c r="G17" s="110"/>
      <c r="H17" s="84" t="s">
        <v>65</v>
      </c>
      <c r="I17" s="15" t="s">
        <v>65</v>
      </c>
    </row>
    <row r="18" spans="1:9" ht="19.05" customHeight="1" thickBot="1" x14ac:dyDescent="0.35">
      <c r="A18" s="132"/>
      <c r="B18" s="110"/>
      <c r="C18" s="110"/>
      <c r="D18" s="110" t="s">
        <v>13</v>
      </c>
      <c r="E18" s="110"/>
      <c r="F18" s="110"/>
      <c r="G18" s="110"/>
      <c r="H18" s="84" t="s">
        <v>65</v>
      </c>
      <c r="I18" s="15" t="s">
        <v>65</v>
      </c>
    </row>
    <row r="19" spans="1:9" ht="21" customHeight="1" thickBot="1" x14ac:dyDescent="0.35">
      <c r="A19" s="95" t="s">
        <v>14</v>
      </c>
      <c r="B19" s="90"/>
      <c r="C19" s="90"/>
      <c r="D19" s="90"/>
      <c r="E19" s="90"/>
      <c r="F19" s="90"/>
      <c r="G19" s="90"/>
      <c r="H19" s="90"/>
      <c r="I19" s="91"/>
    </row>
    <row r="20" spans="1:9" ht="19.05" customHeight="1" thickBot="1" x14ac:dyDescent="0.35">
      <c r="A20" s="45" t="s">
        <v>113</v>
      </c>
      <c r="B20" s="110" t="s">
        <v>419</v>
      </c>
      <c r="C20" s="110"/>
      <c r="D20" s="110" t="s">
        <v>89</v>
      </c>
      <c r="E20" s="110"/>
      <c r="F20" s="110"/>
      <c r="G20" s="110"/>
      <c r="H20" s="84">
        <f>IF(D20="Yes",1,0)</f>
        <v>1</v>
      </c>
      <c r="I20" s="12" t="s">
        <v>405</v>
      </c>
    </row>
    <row r="21" spans="1:9" ht="33" customHeight="1" thickBot="1" x14ac:dyDescent="0.35">
      <c r="A21" s="45" t="s">
        <v>114</v>
      </c>
      <c r="B21" s="110" t="s">
        <v>420</v>
      </c>
      <c r="C21" s="110"/>
      <c r="D21" s="110" t="s">
        <v>89</v>
      </c>
      <c r="E21" s="110"/>
      <c r="F21" s="110"/>
      <c r="G21" s="110"/>
      <c r="H21" s="84">
        <f>IF(D21="Yes",1,0)</f>
        <v>1</v>
      </c>
      <c r="I21" s="14" t="s">
        <v>96</v>
      </c>
    </row>
    <row r="22" spans="1:9" ht="28.5" customHeight="1" thickBot="1" x14ac:dyDescent="0.35">
      <c r="A22" s="45" t="s">
        <v>115</v>
      </c>
      <c r="B22" s="110" t="s">
        <v>421</v>
      </c>
      <c r="C22" s="110"/>
      <c r="D22" s="110" t="s">
        <v>90</v>
      </c>
      <c r="E22" s="110"/>
      <c r="F22" s="110"/>
      <c r="G22" s="110"/>
      <c r="H22" s="84">
        <f>IF(D22="Yes",-1,0)</f>
        <v>0</v>
      </c>
      <c r="I22" s="14" t="s">
        <v>96</v>
      </c>
    </row>
    <row r="23" spans="1:9" ht="40.799999999999997" customHeight="1" thickBot="1" x14ac:dyDescent="0.35">
      <c r="A23" s="45" t="s">
        <v>116</v>
      </c>
      <c r="B23" s="110" t="s">
        <v>422</v>
      </c>
      <c r="C23" s="110"/>
      <c r="D23" s="110" t="s">
        <v>90</v>
      </c>
      <c r="E23" s="110"/>
      <c r="F23" s="110"/>
      <c r="G23" s="110"/>
      <c r="H23" s="84">
        <f>IF(D23="Yes",-1,0)</f>
        <v>0</v>
      </c>
      <c r="I23" s="14" t="s">
        <v>96</v>
      </c>
    </row>
    <row r="24" spans="1:9" ht="40.950000000000003" customHeight="1" thickBot="1" x14ac:dyDescent="0.35">
      <c r="A24" s="17" t="s">
        <v>117</v>
      </c>
      <c r="B24" s="110" t="s">
        <v>423</v>
      </c>
      <c r="C24" s="110"/>
      <c r="D24" s="110"/>
      <c r="E24" s="110"/>
      <c r="F24" s="110"/>
      <c r="G24" s="110"/>
      <c r="H24" s="84" t="s">
        <v>65</v>
      </c>
      <c r="I24" s="15" t="s">
        <v>65</v>
      </c>
    </row>
    <row r="25" spans="1:9" ht="18.600000000000001" customHeight="1" thickBot="1" x14ac:dyDescent="0.35">
      <c r="A25" s="130" t="s">
        <v>118</v>
      </c>
      <c r="B25" s="96" t="s">
        <v>68</v>
      </c>
      <c r="C25" s="96"/>
      <c r="D25" s="96" t="s">
        <v>406</v>
      </c>
      <c r="E25" s="96"/>
      <c r="F25" s="96"/>
      <c r="G25" s="96"/>
      <c r="H25" s="84">
        <v>1</v>
      </c>
      <c r="I25" s="158" t="s">
        <v>328</v>
      </c>
    </row>
    <row r="26" spans="1:9" ht="15" thickBot="1" x14ac:dyDescent="0.35">
      <c r="A26" s="131"/>
      <c r="B26" s="96"/>
      <c r="C26" s="96"/>
      <c r="D26" s="154" t="s">
        <v>407</v>
      </c>
      <c r="E26" s="154"/>
      <c r="F26" s="154"/>
      <c r="G26" s="154"/>
      <c r="H26" s="84">
        <v>1</v>
      </c>
      <c r="I26" s="159"/>
    </row>
    <row r="27" spans="1:9" ht="19.05" customHeight="1" thickBot="1" x14ac:dyDescent="0.35">
      <c r="A27" s="131"/>
      <c r="B27" s="96"/>
      <c r="C27" s="96"/>
      <c r="D27" s="96" t="s">
        <v>408</v>
      </c>
      <c r="E27" s="96"/>
      <c r="F27" s="96"/>
      <c r="G27" s="96"/>
      <c r="H27" s="84">
        <v>1</v>
      </c>
      <c r="I27" s="159"/>
    </row>
    <row r="28" spans="1:9" ht="19.05" customHeight="1" thickBot="1" x14ac:dyDescent="0.35">
      <c r="A28" s="131"/>
      <c r="B28" s="96"/>
      <c r="C28" s="96"/>
      <c r="D28" s="96" t="s">
        <v>409</v>
      </c>
      <c r="E28" s="96"/>
      <c r="F28" s="96"/>
      <c r="G28" s="96"/>
      <c r="H28" s="84">
        <v>1</v>
      </c>
      <c r="I28" s="159"/>
    </row>
    <row r="29" spans="1:9" ht="19.05" customHeight="1" thickBot="1" x14ac:dyDescent="0.35">
      <c r="A29" s="131"/>
      <c r="B29" s="96"/>
      <c r="C29" s="96"/>
      <c r="D29" s="96" t="s">
        <v>410</v>
      </c>
      <c r="E29" s="96"/>
      <c r="F29" s="96"/>
      <c r="G29" s="96"/>
      <c r="H29" s="84">
        <v>1</v>
      </c>
      <c r="I29" s="159"/>
    </row>
    <row r="30" spans="1:9" ht="19.05" customHeight="1" thickBot="1" x14ac:dyDescent="0.35">
      <c r="A30" s="131"/>
      <c r="B30" s="96"/>
      <c r="C30" s="96"/>
      <c r="D30" s="96" t="s">
        <v>411</v>
      </c>
      <c r="E30" s="96"/>
      <c r="F30" s="96"/>
      <c r="G30" s="96"/>
      <c r="H30" s="84">
        <v>1</v>
      </c>
      <c r="I30" s="159"/>
    </row>
    <row r="31" spans="1:9" ht="19.05" customHeight="1" thickBot="1" x14ac:dyDescent="0.35">
      <c r="A31" s="132"/>
      <c r="B31" s="96"/>
      <c r="C31" s="96"/>
      <c r="D31" s="96" t="s">
        <v>91</v>
      </c>
      <c r="E31" s="96"/>
      <c r="F31" s="96"/>
      <c r="G31" s="96"/>
      <c r="H31" s="84">
        <f>SUM(H25:H30)</f>
        <v>6</v>
      </c>
      <c r="I31" s="160"/>
    </row>
    <row r="32" spans="1:9" ht="12.45" customHeight="1" thickBot="1" x14ac:dyDescent="0.35">
      <c r="A32" s="95" t="s">
        <v>18</v>
      </c>
      <c r="B32" s="90"/>
      <c r="C32" s="90"/>
      <c r="D32" s="90"/>
      <c r="E32" s="90"/>
      <c r="F32" s="90"/>
      <c r="G32" s="90"/>
      <c r="H32" s="90"/>
      <c r="I32" s="91"/>
    </row>
    <row r="33" spans="1:9" ht="25.05" customHeight="1" thickBot="1" x14ac:dyDescent="0.35">
      <c r="A33" s="45" t="s">
        <v>119</v>
      </c>
      <c r="B33" s="110" t="s">
        <v>412</v>
      </c>
      <c r="C33" s="110"/>
      <c r="D33" s="110" t="s">
        <v>90</v>
      </c>
      <c r="E33" s="110"/>
      <c r="F33" s="110"/>
      <c r="G33" s="110"/>
      <c r="H33" s="84">
        <f>IF(D33="Yes",1,0)</f>
        <v>0</v>
      </c>
      <c r="I33" s="22" t="s">
        <v>97</v>
      </c>
    </row>
    <row r="34" spans="1:9" ht="31.05" customHeight="1" thickBot="1" x14ac:dyDescent="0.35">
      <c r="A34" s="45" t="s">
        <v>120</v>
      </c>
      <c r="B34" s="110" t="s">
        <v>20</v>
      </c>
      <c r="C34" s="110"/>
      <c r="D34" s="110" t="s">
        <v>90</v>
      </c>
      <c r="E34" s="110"/>
      <c r="F34" s="110"/>
      <c r="G34" s="110"/>
      <c r="H34" s="84">
        <f>IF(D34="Yes",1,0)</f>
        <v>0</v>
      </c>
      <c r="I34" s="15" t="s">
        <v>65</v>
      </c>
    </row>
    <row r="35" spans="1:9" ht="40.5" customHeight="1" thickBot="1" x14ac:dyDescent="0.35">
      <c r="A35" s="45" t="s">
        <v>121</v>
      </c>
      <c r="B35" s="110" t="s">
        <v>21</v>
      </c>
      <c r="C35" s="110"/>
      <c r="D35" s="110" t="s">
        <v>90</v>
      </c>
      <c r="E35" s="110"/>
      <c r="F35" s="110"/>
      <c r="G35" s="110"/>
      <c r="H35" s="84">
        <f>IF(D35="Yes",1,0)</f>
        <v>0</v>
      </c>
      <c r="I35" s="15" t="s">
        <v>65</v>
      </c>
    </row>
    <row r="36" spans="1:9" ht="19.05" customHeight="1" thickBot="1" x14ac:dyDescent="0.35">
      <c r="A36" s="106" t="s">
        <v>122</v>
      </c>
      <c r="B36" s="115" t="s">
        <v>424</v>
      </c>
      <c r="C36" s="116"/>
      <c r="D36" s="117" t="s">
        <v>413</v>
      </c>
      <c r="E36" s="125"/>
      <c r="F36" s="125"/>
      <c r="G36" s="118"/>
      <c r="H36" s="85">
        <v>1</v>
      </c>
      <c r="I36" s="155" t="s">
        <v>329</v>
      </c>
    </row>
    <row r="37" spans="1:9" ht="19.05" customHeight="1" thickBot="1" x14ac:dyDescent="0.35">
      <c r="A37" s="106"/>
      <c r="B37" s="115"/>
      <c r="C37" s="116"/>
      <c r="D37" s="97" t="s">
        <v>414</v>
      </c>
      <c r="E37" s="98"/>
      <c r="F37" s="98"/>
      <c r="G37" s="99"/>
      <c r="H37" s="86">
        <v>1</v>
      </c>
      <c r="I37" s="156"/>
    </row>
    <row r="38" spans="1:9" ht="19.05" customHeight="1" thickBot="1" x14ac:dyDescent="0.35">
      <c r="A38" s="106"/>
      <c r="B38" s="115"/>
      <c r="C38" s="116"/>
      <c r="D38" s="97" t="s">
        <v>415</v>
      </c>
      <c r="E38" s="98"/>
      <c r="F38" s="98"/>
      <c r="G38" s="99"/>
      <c r="H38" s="86">
        <v>1</v>
      </c>
      <c r="I38" s="156"/>
    </row>
    <row r="39" spans="1:9" ht="19.05" customHeight="1" thickBot="1" x14ac:dyDescent="0.35">
      <c r="A39" s="106"/>
      <c r="B39" s="115"/>
      <c r="C39" s="116"/>
      <c r="D39" s="97" t="s">
        <v>416</v>
      </c>
      <c r="E39" s="98"/>
      <c r="F39" s="98"/>
      <c r="G39" s="99"/>
      <c r="H39" s="86">
        <v>1</v>
      </c>
      <c r="I39" s="156"/>
    </row>
    <row r="40" spans="1:9" ht="19.05" customHeight="1" thickBot="1" x14ac:dyDescent="0.35">
      <c r="A40" s="106"/>
      <c r="B40" s="115"/>
      <c r="C40" s="116"/>
      <c r="D40" s="97" t="s">
        <v>417</v>
      </c>
      <c r="E40" s="98"/>
      <c r="F40" s="98"/>
      <c r="G40" s="99"/>
      <c r="H40" s="86">
        <v>-1</v>
      </c>
      <c r="I40" s="156"/>
    </row>
    <row r="41" spans="1:9" ht="30.45" customHeight="1" thickBot="1" x14ac:dyDescent="0.35">
      <c r="A41" s="106"/>
      <c r="B41" s="115"/>
      <c r="C41" s="116"/>
      <c r="D41" s="97" t="s">
        <v>418</v>
      </c>
      <c r="E41" s="98"/>
      <c r="F41" s="98"/>
      <c r="G41" s="99"/>
      <c r="H41" s="86"/>
      <c r="I41" s="156"/>
    </row>
    <row r="42" spans="1:9" ht="19.05" customHeight="1" thickBot="1" x14ac:dyDescent="0.35">
      <c r="A42" s="106"/>
      <c r="B42" s="117"/>
      <c r="C42" s="118"/>
      <c r="D42" s="97" t="s">
        <v>91</v>
      </c>
      <c r="E42" s="98"/>
      <c r="F42" s="98"/>
      <c r="G42" s="99"/>
      <c r="H42" s="86">
        <f>SUM(H36:H41)</f>
        <v>3</v>
      </c>
      <c r="I42" s="157"/>
    </row>
    <row r="43" spans="1:9" ht="28.05" customHeight="1" thickBot="1" x14ac:dyDescent="0.35">
      <c r="A43" s="17" t="s">
        <v>123</v>
      </c>
      <c r="B43" s="113" t="s">
        <v>23</v>
      </c>
      <c r="C43" s="114"/>
      <c r="D43" s="96" t="s">
        <v>90</v>
      </c>
      <c r="E43" s="96"/>
      <c r="F43" s="96"/>
      <c r="G43" s="96"/>
      <c r="H43" s="84">
        <f>IF(D43="Yes",1,0)</f>
        <v>0</v>
      </c>
      <c r="I43" s="22" t="s">
        <v>99</v>
      </c>
    </row>
    <row r="44" spans="1:9" ht="16.95" customHeight="1" thickBot="1" x14ac:dyDescent="0.35">
      <c r="A44" s="95" t="s">
        <v>24</v>
      </c>
      <c r="B44" s="90"/>
      <c r="C44" s="90"/>
      <c r="D44" s="90"/>
      <c r="E44" s="90"/>
      <c r="F44" s="90"/>
      <c r="G44" s="90"/>
      <c r="H44" s="90"/>
      <c r="I44" s="91"/>
    </row>
    <row r="45" spans="1:9" ht="15" customHeight="1" thickBot="1" x14ac:dyDescent="0.35">
      <c r="A45" s="92" t="s">
        <v>25</v>
      </c>
      <c r="B45" s="93"/>
      <c r="C45" s="93"/>
      <c r="D45" s="93"/>
      <c r="E45" s="93"/>
      <c r="F45" s="93"/>
      <c r="G45" s="93"/>
      <c r="H45" s="93"/>
      <c r="I45" s="94"/>
    </row>
    <row r="46" spans="1:9" ht="19.05" customHeight="1" thickBot="1" x14ac:dyDescent="0.35">
      <c r="A46" s="19" t="s">
        <v>124</v>
      </c>
      <c r="B46" s="110" t="s">
        <v>26</v>
      </c>
      <c r="C46" s="110"/>
      <c r="D46" s="111"/>
      <c r="E46" s="111"/>
      <c r="F46" s="111"/>
      <c r="G46" s="111"/>
      <c r="H46" s="84" t="s">
        <v>65</v>
      </c>
      <c r="I46" s="15" t="s">
        <v>65</v>
      </c>
    </row>
    <row r="47" spans="1:9" ht="19.05" customHeight="1" thickBot="1" x14ac:dyDescent="0.35">
      <c r="A47" s="19" t="s">
        <v>125</v>
      </c>
      <c r="B47" s="110" t="s">
        <v>27</v>
      </c>
      <c r="C47" s="110"/>
      <c r="D47" s="111"/>
      <c r="E47" s="111"/>
      <c r="F47" s="111"/>
      <c r="G47" s="111"/>
      <c r="H47" s="84" t="s">
        <v>65</v>
      </c>
      <c r="I47" s="15" t="s">
        <v>65</v>
      </c>
    </row>
    <row r="48" spans="1:9" ht="19.05" customHeight="1" thickBot="1" x14ac:dyDescent="0.35">
      <c r="A48" s="19" t="s">
        <v>126</v>
      </c>
      <c r="B48" s="110" t="s">
        <v>28</v>
      </c>
      <c r="C48" s="110"/>
      <c r="D48" s="111"/>
      <c r="E48" s="111"/>
      <c r="F48" s="111"/>
      <c r="G48" s="111"/>
      <c r="H48" s="84" t="s">
        <v>65</v>
      </c>
      <c r="I48" s="15" t="s">
        <v>65</v>
      </c>
    </row>
    <row r="49" spans="1:9" ht="19.05" customHeight="1" thickBot="1" x14ac:dyDescent="0.35">
      <c r="A49" s="19" t="s">
        <v>127</v>
      </c>
      <c r="B49" s="110" t="s">
        <v>29</v>
      </c>
      <c r="C49" s="110"/>
      <c r="D49" s="111"/>
      <c r="E49" s="111"/>
      <c r="F49" s="111"/>
      <c r="G49" s="111"/>
      <c r="H49" s="84" t="s">
        <v>65</v>
      </c>
      <c r="I49" s="15" t="s">
        <v>65</v>
      </c>
    </row>
    <row r="50" spans="1:9" ht="15" thickBot="1" x14ac:dyDescent="0.35">
      <c r="A50" s="106" t="s">
        <v>128</v>
      </c>
      <c r="B50" s="110" t="s">
        <v>30</v>
      </c>
      <c r="C50" s="110"/>
      <c r="D50" s="100" t="s">
        <v>425</v>
      </c>
      <c r="E50" s="100"/>
      <c r="F50" s="100"/>
      <c r="G50" s="100"/>
      <c r="H50" s="84">
        <v>0</v>
      </c>
      <c r="I50" s="152" t="s">
        <v>100</v>
      </c>
    </row>
    <row r="51" spans="1:9" ht="15" thickBot="1" x14ac:dyDescent="0.35">
      <c r="A51" s="106"/>
      <c r="B51" s="110"/>
      <c r="C51" s="110"/>
      <c r="D51" s="100" t="s">
        <v>426</v>
      </c>
      <c r="E51" s="100"/>
      <c r="F51" s="100"/>
      <c r="G51" s="100"/>
      <c r="H51" s="84">
        <v>1</v>
      </c>
      <c r="I51" s="152"/>
    </row>
    <row r="52" spans="1:9" ht="15" thickBot="1" x14ac:dyDescent="0.35">
      <c r="A52" s="106"/>
      <c r="B52" s="110"/>
      <c r="C52" s="110"/>
      <c r="D52" s="103" t="s">
        <v>427</v>
      </c>
      <c r="E52" s="104"/>
      <c r="F52" s="104"/>
      <c r="G52" s="105"/>
      <c r="H52" s="84">
        <v>1</v>
      </c>
      <c r="I52" s="152"/>
    </row>
    <row r="53" spans="1:9" ht="15" thickBot="1" x14ac:dyDescent="0.35">
      <c r="A53" s="106"/>
      <c r="B53" s="110"/>
      <c r="C53" s="110"/>
      <c r="D53" s="103" t="s">
        <v>428</v>
      </c>
      <c r="E53" s="104"/>
      <c r="F53" s="104"/>
      <c r="G53" s="105"/>
      <c r="H53" s="84">
        <v>1</v>
      </c>
      <c r="I53" s="152"/>
    </row>
    <row r="54" spans="1:9" ht="15" thickBot="1" x14ac:dyDescent="0.35">
      <c r="A54" s="106"/>
      <c r="B54" s="110"/>
      <c r="C54" s="110"/>
      <c r="D54" s="100" t="s">
        <v>429</v>
      </c>
      <c r="E54" s="100"/>
      <c r="F54" s="100"/>
      <c r="G54" s="100"/>
      <c r="H54" s="84">
        <v>1</v>
      </c>
      <c r="I54" s="152"/>
    </row>
    <row r="55" spans="1:9" ht="15" thickBot="1" x14ac:dyDescent="0.35">
      <c r="A55" s="106"/>
      <c r="B55" s="110"/>
      <c r="C55" s="110"/>
      <c r="D55" s="100" t="s">
        <v>430</v>
      </c>
      <c r="E55" s="100"/>
      <c r="F55" s="100"/>
      <c r="G55" s="100"/>
      <c r="H55" s="84"/>
      <c r="I55" s="152"/>
    </row>
    <row r="56" spans="1:9" ht="15" thickBot="1" x14ac:dyDescent="0.35">
      <c r="A56" s="106"/>
      <c r="B56" s="110"/>
      <c r="C56" s="110"/>
      <c r="D56" s="110" t="s">
        <v>91</v>
      </c>
      <c r="E56" s="110"/>
      <c r="F56" s="110"/>
      <c r="G56" s="110"/>
      <c r="H56" s="84">
        <f>SUM(H50:H55)</f>
        <v>4</v>
      </c>
      <c r="I56" s="152"/>
    </row>
    <row r="57" spans="1:9" ht="32.4" customHeight="1" thickBot="1" x14ac:dyDescent="0.35">
      <c r="A57" s="130" t="s">
        <v>129</v>
      </c>
      <c r="B57" s="96" t="s">
        <v>44</v>
      </c>
      <c r="C57" s="96"/>
      <c r="D57" s="100" t="s">
        <v>431</v>
      </c>
      <c r="E57" s="100"/>
      <c r="F57" s="100"/>
      <c r="G57" s="100"/>
      <c r="H57" s="84" t="s">
        <v>65</v>
      </c>
      <c r="I57" s="152" t="s">
        <v>65</v>
      </c>
    </row>
    <row r="58" spans="1:9" ht="15" thickBot="1" x14ac:dyDescent="0.35">
      <c r="A58" s="131"/>
      <c r="B58" s="96"/>
      <c r="C58" s="96"/>
      <c r="D58" s="100" t="s">
        <v>432</v>
      </c>
      <c r="E58" s="100"/>
      <c r="F58" s="100"/>
      <c r="G58" s="100"/>
      <c r="H58" s="84" t="s">
        <v>65</v>
      </c>
      <c r="I58" s="152"/>
    </row>
    <row r="59" spans="1:9" ht="15" thickBot="1" x14ac:dyDescent="0.35">
      <c r="A59" s="131"/>
      <c r="B59" s="96"/>
      <c r="C59" s="96"/>
      <c r="D59" s="100" t="s">
        <v>433</v>
      </c>
      <c r="E59" s="100"/>
      <c r="F59" s="100"/>
      <c r="G59" s="100"/>
      <c r="H59" s="84" t="s">
        <v>65</v>
      </c>
      <c r="I59" s="152"/>
    </row>
    <row r="60" spans="1:9" ht="15" thickBot="1" x14ac:dyDescent="0.35">
      <c r="A60" s="132"/>
      <c r="B60" s="96"/>
      <c r="C60" s="96"/>
      <c r="D60" s="100" t="s">
        <v>434</v>
      </c>
      <c r="E60" s="100"/>
      <c r="F60" s="100"/>
      <c r="G60" s="100"/>
      <c r="H60" s="84" t="s">
        <v>65</v>
      </c>
      <c r="I60" s="152"/>
    </row>
    <row r="61" spans="1:9" ht="58.2" thickBot="1" x14ac:dyDescent="0.35">
      <c r="A61" s="50" t="s">
        <v>130</v>
      </c>
      <c r="B61" s="126" t="s">
        <v>202</v>
      </c>
      <c r="C61" s="128"/>
      <c r="D61" s="126"/>
      <c r="E61" s="127"/>
      <c r="F61" s="127"/>
      <c r="G61" s="128"/>
      <c r="H61" s="48" t="s">
        <v>67</v>
      </c>
      <c r="I61" s="51" t="s">
        <v>88</v>
      </c>
    </row>
    <row r="62" spans="1:9" ht="46.05" customHeight="1" thickBot="1" x14ac:dyDescent="0.35">
      <c r="A62" s="44" t="s">
        <v>131</v>
      </c>
      <c r="B62" s="112" t="s">
        <v>333</v>
      </c>
      <c r="C62" s="112"/>
      <c r="D62" s="119">
        <v>5</v>
      </c>
      <c r="E62" s="119"/>
      <c r="F62" s="119"/>
      <c r="G62" s="119"/>
      <c r="H62" s="84" t="str">
        <f>IF(D62&lt;=0,"0",IF(D62&lt;=20,"1","2"))</f>
        <v>1</v>
      </c>
      <c r="I62" s="46" t="s">
        <v>335</v>
      </c>
    </row>
    <row r="63" spans="1:9" ht="58.2" thickBot="1" x14ac:dyDescent="0.35">
      <c r="A63" s="47" t="s">
        <v>132</v>
      </c>
      <c r="B63" s="151" t="s">
        <v>31</v>
      </c>
      <c r="C63" s="151"/>
      <c r="D63" s="129"/>
      <c r="E63" s="129"/>
      <c r="F63" s="129"/>
      <c r="G63" s="129"/>
      <c r="H63" s="48" t="s">
        <v>67</v>
      </c>
      <c r="I63" s="49" t="s">
        <v>88</v>
      </c>
    </row>
    <row r="64" spans="1:9" ht="16.95" customHeight="1" thickBot="1" x14ac:dyDescent="0.35">
      <c r="A64" s="130" t="s">
        <v>133</v>
      </c>
      <c r="B64" s="168" t="s">
        <v>200</v>
      </c>
      <c r="C64" s="168"/>
      <c r="D64" s="101" t="s">
        <v>435</v>
      </c>
      <c r="E64" s="101"/>
      <c r="F64" s="101"/>
      <c r="G64" s="101"/>
      <c r="H64" s="84">
        <v>1</v>
      </c>
      <c r="I64" s="166" t="s">
        <v>95</v>
      </c>
    </row>
    <row r="65" spans="1:9" ht="19.05" customHeight="1" thickBot="1" x14ac:dyDescent="0.35">
      <c r="A65" s="131"/>
      <c r="B65" s="168"/>
      <c r="C65" s="168"/>
      <c r="D65" s="101" t="s">
        <v>436</v>
      </c>
      <c r="E65" s="101"/>
      <c r="F65" s="101"/>
      <c r="G65" s="101"/>
      <c r="H65" s="84">
        <v>1</v>
      </c>
      <c r="I65" s="167"/>
    </row>
    <row r="66" spans="1:9" ht="19.05" customHeight="1" thickBot="1" x14ac:dyDescent="0.35">
      <c r="A66" s="131"/>
      <c r="B66" s="168"/>
      <c r="C66" s="168"/>
      <c r="D66" s="101" t="s">
        <v>437</v>
      </c>
      <c r="E66" s="101"/>
      <c r="F66" s="101"/>
      <c r="G66" s="101"/>
      <c r="H66" s="84">
        <v>1</v>
      </c>
      <c r="I66" s="167"/>
    </row>
    <row r="67" spans="1:9" ht="19.05" customHeight="1" thickBot="1" x14ac:dyDescent="0.35">
      <c r="A67" s="131"/>
      <c r="B67" s="168"/>
      <c r="C67" s="168"/>
      <c r="D67" s="101" t="s">
        <v>438</v>
      </c>
      <c r="E67" s="101"/>
      <c r="F67" s="101"/>
      <c r="G67" s="101"/>
      <c r="H67" s="84">
        <v>1</v>
      </c>
      <c r="I67" s="167"/>
    </row>
    <row r="68" spans="1:9" ht="19.05" customHeight="1" thickBot="1" x14ac:dyDescent="0.35">
      <c r="A68" s="131"/>
      <c r="B68" s="168"/>
      <c r="C68" s="168"/>
      <c r="D68" s="121" t="s">
        <v>430</v>
      </c>
      <c r="E68" s="122"/>
      <c r="F68" s="122"/>
      <c r="G68" s="123"/>
      <c r="H68" s="84"/>
      <c r="I68" s="167"/>
    </row>
    <row r="69" spans="1:9" ht="19.05" customHeight="1" thickBot="1" x14ac:dyDescent="0.35">
      <c r="A69" s="132"/>
      <c r="B69" s="168"/>
      <c r="C69" s="168"/>
      <c r="D69" s="109" t="s">
        <v>91</v>
      </c>
      <c r="E69" s="109"/>
      <c r="F69" s="109"/>
      <c r="G69" s="109"/>
      <c r="H69" s="84">
        <f>SUM(H64:H68)</f>
        <v>4</v>
      </c>
      <c r="I69" s="167"/>
    </row>
    <row r="70" spans="1:9" ht="34.049999999999997" customHeight="1" thickBot="1" x14ac:dyDescent="0.35">
      <c r="A70" s="44" t="s">
        <v>134</v>
      </c>
      <c r="B70" s="112" t="s">
        <v>377</v>
      </c>
      <c r="C70" s="112"/>
      <c r="D70" s="169">
        <v>4</v>
      </c>
      <c r="E70" s="170"/>
      <c r="F70" s="170"/>
      <c r="G70" s="171"/>
      <c r="H70" s="84" t="str">
        <f>IF(D70&lt;=5,"1",IF(D70&lt;=10,"0","-1"))</f>
        <v>1</v>
      </c>
      <c r="I70" s="46" t="s">
        <v>378</v>
      </c>
    </row>
    <row r="71" spans="1:9" ht="15" thickBot="1" x14ac:dyDescent="0.35">
      <c r="A71" s="106" t="s">
        <v>135</v>
      </c>
      <c r="B71" s="110" t="s">
        <v>33</v>
      </c>
      <c r="C71" s="110"/>
      <c r="D71" s="101" t="s">
        <v>439</v>
      </c>
      <c r="E71" s="101"/>
      <c r="F71" s="101"/>
      <c r="G71" s="101"/>
      <c r="H71" s="84">
        <v>0</v>
      </c>
      <c r="I71" s="152" t="s">
        <v>337</v>
      </c>
    </row>
    <row r="72" spans="1:9" ht="15" thickBot="1" x14ac:dyDescent="0.35">
      <c r="A72" s="106"/>
      <c r="B72" s="110"/>
      <c r="C72" s="110"/>
      <c r="D72" s="101" t="s">
        <v>440</v>
      </c>
      <c r="E72" s="101"/>
      <c r="F72" s="101"/>
      <c r="G72" s="101"/>
      <c r="H72" s="84">
        <v>0</v>
      </c>
      <c r="I72" s="152"/>
    </row>
    <row r="73" spans="1:9" ht="15" thickBot="1" x14ac:dyDescent="0.35">
      <c r="A73" s="106"/>
      <c r="B73" s="110"/>
      <c r="C73" s="110"/>
      <c r="D73" s="101" t="s">
        <v>441</v>
      </c>
      <c r="E73" s="101"/>
      <c r="F73" s="101"/>
      <c r="G73" s="101"/>
      <c r="H73" s="84">
        <v>1</v>
      </c>
      <c r="I73" s="152"/>
    </row>
    <row r="74" spans="1:9" ht="15" thickBot="1" x14ac:dyDescent="0.35">
      <c r="A74" s="106"/>
      <c r="B74" s="110"/>
      <c r="C74" s="110"/>
      <c r="D74" s="101" t="s">
        <v>442</v>
      </c>
      <c r="E74" s="101"/>
      <c r="F74" s="101"/>
      <c r="G74" s="101"/>
      <c r="H74" s="84"/>
      <c r="I74" s="152"/>
    </row>
    <row r="75" spans="1:9" ht="15" thickBot="1" x14ac:dyDescent="0.35">
      <c r="A75" s="106"/>
      <c r="B75" s="110"/>
      <c r="C75" s="110"/>
      <c r="D75" s="163" t="s">
        <v>91</v>
      </c>
      <c r="E75" s="164"/>
      <c r="F75" s="164"/>
      <c r="G75" s="165"/>
      <c r="H75" s="84">
        <f>SUM(H71:H74)</f>
        <v>1</v>
      </c>
      <c r="I75" s="152"/>
    </row>
    <row r="76" spans="1:9" ht="34.200000000000003" customHeight="1" thickBot="1" x14ac:dyDescent="0.35">
      <c r="A76" s="17" t="s">
        <v>136</v>
      </c>
      <c r="B76" s="110" t="s">
        <v>34</v>
      </c>
      <c r="C76" s="110"/>
      <c r="D76" s="124"/>
      <c r="E76" s="124"/>
      <c r="F76" s="124"/>
      <c r="G76" s="124"/>
      <c r="H76" s="84" t="s">
        <v>65</v>
      </c>
      <c r="I76" s="22" t="s">
        <v>445</v>
      </c>
    </row>
    <row r="77" spans="1:9" ht="63" customHeight="1" thickBot="1" x14ac:dyDescent="0.35">
      <c r="A77" s="47" t="s">
        <v>137</v>
      </c>
      <c r="B77" s="151" t="s">
        <v>35</v>
      </c>
      <c r="C77" s="151"/>
      <c r="D77" s="120"/>
      <c r="E77" s="120"/>
      <c r="F77" s="120"/>
      <c r="G77" s="120"/>
      <c r="H77" s="48" t="s">
        <v>67</v>
      </c>
      <c r="I77" s="49" t="s">
        <v>73</v>
      </c>
    </row>
    <row r="78" spans="1:9" ht="19.05" customHeight="1" thickBot="1" x14ac:dyDescent="0.35">
      <c r="A78" s="106" t="s">
        <v>138</v>
      </c>
      <c r="B78" s="96" t="s">
        <v>36</v>
      </c>
      <c r="C78" s="96"/>
      <c r="D78" s="100" t="s">
        <v>443</v>
      </c>
      <c r="E78" s="100"/>
      <c r="F78" s="100"/>
      <c r="G78" s="100"/>
      <c r="H78" s="84">
        <v>1</v>
      </c>
      <c r="I78" s="152" t="s">
        <v>95</v>
      </c>
    </row>
    <row r="79" spans="1:9" ht="19.05" customHeight="1" thickBot="1" x14ac:dyDescent="0.35">
      <c r="A79" s="106"/>
      <c r="B79" s="96"/>
      <c r="C79" s="96"/>
      <c r="D79" s="100" t="s">
        <v>446</v>
      </c>
      <c r="E79" s="100"/>
      <c r="F79" s="100"/>
      <c r="G79" s="100"/>
      <c r="H79" s="84">
        <v>1</v>
      </c>
      <c r="I79" s="152"/>
    </row>
    <row r="80" spans="1:9" ht="19.05" customHeight="1" thickBot="1" x14ac:dyDescent="0.35">
      <c r="A80" s="106"/>
      <c r="B80" s="96"/>
      <c r="C80" s="96"/>
      <c r="D80" s="100" t="s">
        <v>444</v>
      </c>
      <c r="E80" s="100"/>
      <c r="F80" s="100"/>
      <c r="G80" s="100"/>
      <c r="H80" s="84">
        <v>1</v>
      </c>
      <c r="I80" s="152"/>
    </row>
    <row r="81" spans="1:9" ht="19.05" customHeight="1" thickBot="1" x14ac:dyDescent="0.35">
      <c r="A81" s="106"/>
      <c r="B81" s="96"/>
      <c r="C81" s="96"/>
      <c r="D81" s="100" t="s">
        <v>447</v>
      </c>
      <c r="E81" s="100"/>
      <c r="F81" s="100"/>
      <c r="G81" s="100"/>
      <c r="H81" s="84">
        <v>1</v>
      </c>
      <c r="I81" s="152"/>
    </row>
    <row r="82" spans="1:9" ht="19.05" customHeight="1" thickBot="1" x14ac:dyDescent="0.35">
      <c r="A82" s="106"/>
      <c r="B82" s="96"/>
      <c r="C82" s="96"/>
      <c r="D82" s="100" t="s">
        <v>430</v>
      </c>
      <c r="E82" s="100"/>
      <c r="F82" s="100"/>
      <c r="G82" s="100"/>
      <c r="H82" s="84"/>
      <c r="I82" s="152"/>
    </row>
    <row r="83" spans="1:9" ht="19.05" customHeight="1" thickBot="1" x14ac:dyDescent="0.35">
      <c r="A83" s="106"/>
      <c r="B83" s="96"/>
      <c r="C83" s="96"/>
      <c r="D83" s="96" t="s">
        <v>91</v>
      </c>
      <c r="E83" s="96"/>
      <c r="F83" s="96"/>
      <c r="G83" s="96"/>
      <c r="H83" s="84">
        <f>SUM(H78:H82)</f>
        <v>4</v>
      </c>
      <c r="I83" s="152"/>
    </row>
    <row r="84" spans="1:9" ht="19.05" customHeight="1" thickBot="1" x14ac:dyDescent="0.35">
      <c r="A84" s="106" t="s">
        <v>140</v>
      </c>
      <c r="B84" s="96" t="s">
        <v>37</v>
      </c>
      <c r="C84" s="96"/>
      <c r="D84" s="100" t="s">
        <v>448</v>
      </c>
      <c r="E84" s="100"/>
      <c r="F84" s="100"/>
      <c r="G84" s="100"/>
      <c r="H84" s="84">
        <v>1</v>
      </c>
      <c r="I84" s="152" t="s">
        <v>95</v>
      </c>
    </row>
    <row r="85" spans="1:9" ht="19.05" customHeight="1" thickBot="1" x14ac:dyDescent="0.35">
      <c r="A85" s="106"/>
      <c r="B85" s="96"/>
      <c r="C85" s="96"/>
      <c r="D85" s="100" t="s">
        <v>449</v>
      </c>
      <c r="E85" s="100"/>
      <c r="F85" s="100"/>
      <c r="G85" s="100"/>
      <c r="H85" s="84">
        <v>1</v>
      </c>
      <c r="I85" s="152"/>
    </row>
    <row r="86" spans="1:9" ht="19.05" customHeight="1" thickBot="1" x14ac:dyDescent="0.35">
      <c r="A86" s="106"/>
      <c r="B86" s="96"/>
      <c r="C86" s="96"/>
      <c r="D86" s="100" t="s">
        <v>450</v>
      </c>
      <c r="E86" s="100"/>
      <c r="F86" s="100"/>
      <c r="G86" s="100"/>
      <c r="H86" s="84">
        <v>1</v>
      </c>
      <c r="I86" s="152"/>
    </row>
    <row r="87" spans="1:9" ht="19.05" customHeight="1" thickBot="1" x14ac:dyDescent="0.35">
      <c r="A87" s="106"/>
      <c r="B87" s="96"/>
      <c r="C87" s="96"/>
      <c r="D87" s="100" t="s">
        <v>430</v>
      </c>
      <c r="E87" s="100"/>
      <c r="F87" s="100"/>
      <c r="G87" s="100"/>
      <c r="H87" s="84"/>
      <c r="I87" s="152"/>
    </row>
    <row r="88" spans="1:9" ht="19.05" customHeight="1" thickBot="1" x14ac:dyDescent="0.35">
      <c r="A88" s="106"/>
      <c r="B88" s="96"/>
      <c r="C88" s="96"/>
      <c r="D88" s="124" t="s">
        <v>91</v>
      </c>
      <c r="E88" s="124"/>
      <c r="F88" s="124"/>
      <c r="G88" s="124"/>
      <c r="H88" s="84">
        <f>SUM(H84:H87)</f>
        <v>3</v>
      </c>
      <c r="I88" s="152"/>
    </row>
    <row r="89" spans="1:9" ht="19.05" customHeight="1" thickBot="1" x14ac:dyDescent="0.35">
      <c r="A89" s="106" t="s">
        <v>142</v>
      </c>
      <c r="B89" s="96" t="s">
        <v>38</v>
      </c>
      <c r="C89" s="96"/>
      <c r="D89" s="100" t="s">
        <v>451</v>
      </c>
      <c r="E89" s="100"/>
      <c r="F89" s="100"/>
      <c r="G89" s="100"/>
      <c r="H89" s="84">
        <v>1</v>
      </c>
      <c r="I89" s="152" t="s">
        <v>95</v>
      </c>
    </row>
    <row r="90" spans="1:9" ht="19.05" customHeight="1" thickBot="1" x14ac:dyDescent="0.35">
      <c r="A90" s="106"/>
      <c r="B90" s="96"/>
      <c r="C90" s="96"/>
      <c r="D90" s="100" t="s">
        <v>452</v>
      </c>
      <c r="E90" s="100"/>
      <c r="F90" s="100"/>
      <c r="G90" s="100"/>
      <c r="H90" s="84">
        <v>1</v>
      </c>
      <c r="I90" s="152"/>
    </row>
    <row r="91" spans="1:9" ht="19.05" customHeight="1" thickBot="1" x14ac:dyDescent="0.35">
      <c r="A91" s="106"/>
      <c r="B91" s="96"/>
      <c r="C91" s="96"/>
      <c r="D91" s="100" t="s">
        <v>453</v>
      </c>
      <c r="E91" s="100"/>
      <c r="F91" s="100"/>
      <c r="G91" s="100"/>
      <c r="H91" s="84">
        <v>1</v>
      </c>
      <c r="I91" s="152"/>
    </row>
    <row r="92" spans="1:9" ht="19.05" customHeight="1" thickBot="1" x14ac:dyDescent="0.35">
      <c r="A92" s="106"/>
      <c r="B92" s="96"/>
      <c r="C92" s="96"/>
      <c r="D92" s="100" t="s">
        <v>454</v>
      </c>
      <c r="E92" s="100"/>
      <c r="F92" s="100"/>
      <c r="G92" s="100"/>
      <c r="H92" s="84">
        <v>1</v>
      </c>
      <c r="I92" s="152"/>
    </row>
    <row r="93" spans="1:9" ht="19.05" customHeight="1" thickBot="1" x14ac:dyDescent="0.35">
      <c r="A93" s="106"/>
      <c r="B93" s="96"/>
      <c r="C93" s="96"/>
      <c r="D93" s="100" t="s">
        <v>455</v>
      </c>
      <c r="E93" s="100"/>
      <c r="F93" s="100"/>
      <c r="G93" s="100"/>
      <c r="H93" s="84">
        <v>1</v>
      </c>
      <c r="I93" s="152"/>
    </row>
    <row r="94" spans="1:9" ht="19.05" customHeight="1" thickBot="1" x14ac:dyDescent="0.35">
      <c r="A94" s="106"/>
      <c r="B94" s="96"/>
      <c r="C94" s="96"/>
      <c r="D94" s="100" t="s">
        <v>456</v>
      </c>
      <c r="E94" s="100"/>
      <c r="F94" s="100"/>
      <c r="G94" s="100"/>
      <c r="H94" s="84">
        <v>1</v>
      </c>
      <c r="I94" s="152"/>
    </row>
    <row r="95" spans="1:9" ht="19.05" customHeight="1" thickBot="1" x14ac:dyDescent="0.35">
      <c r="A95" s="106"/>
      <c r="B95" s="96"/>
      <c r="C95" s="96"/>
      <c r="D95" s="100" t="s">
        <v>457</v>
      </c>
      <c r="E95" s="100"/>
      <c r="F95" s="100"/>
      <c r="G95" s="100"/>
      <c r="H95" s="84">
        <v>1</v>
      </c>
      <c r="I95" s="152"/>
    </row>
    <row r="96" spans="1:9" ht="19.05" customHeight="1" thickBot="1" x14ac:dyDescent="0.35">
      <c r="A96" s="106"/>
      <c r="B96" s="96"/>
      <c r="C96" s="96"/>
      <c r="D96" s="100" t="s">
        <v>430</v>
      </c>
      <c r="E96" s="100"/>
      <c r="F96" s="100"/>
      <c r="G96" s="100"/>
      <c r="H96" s="84"/>
      <c r="I96" s="152"/>
    </row>
    <row r="97" spans="1:9" ht="19.05" customHeight="1" thickBot="1" x14ac:dyDescent="0.35">
      <c r="A97" s="106"/>
      <c r="B97" s="96"/>
      <c r="C97" s="96"/>
      <c r="D97" s="124" t="s">
        <v>91</v>
      </c>
      <c r="E97" s="124"/>
      <c r="F97" s="124"/>
      <c r="G97" s="124"/>
      <c r="H97" s="84">
        <f>SUM(H89:H96)</f>
        <v>7</v>
      </c>
      <c r="I97" s="152"/>
    </row>
    <row r="98" spans="1:9" ht="23.55" customHeight="1" thickBot="1" x14ac:dyDescent="0.35">
      <c r="A98" s="17" t="s">
        <v>143</v>
      </c>
      <c r="B98" s="96" t="s">
        <v>139</v>
      </c>
      <c r="C98" s="96"/>
      <c r="D98" s="96" t="s">
        <v>89</v>
      </c>
      <c r="E98" s="96"/>
      <c r="F98" s="96"/>
      <c r="G98" s="96"/>
      <c r="H98" s="84">
        <f>IF(D98="Yes",1,0)</f>
        <v>1</v>
      </c>
      <c r="I98" s="56" t="s">
        <v>65</v>
      </c>
    </row>
    <row r="99" spans="1:9" ht="19.05" customHeight="1" thickBot="1" x14ac:dyDescent="0.35">
      <c r="A99" s="106" t="s">
        <v>193</v>
      </c>
      <c r="B99" s="96" t="s">
        <v>141</v>
      </c>
      <c r="C99" s="96"/>
      <c r="D99" s="101" t="s">
        <v>458</v>
      </c>
      <c r="E99" s="101"/>
      <c r="F99" s="101"/>
      <c r="G99" s="101"/>
      <c r="H99" s="84">
        <v>1</v>
      </c>
      <c r="I99" s="152" t="s">
        <v>95</v>
      </c>
    </row>
    <row r="100" spans="1:9" ht="19.05" customHeight="1" thickBot="1" x14ac:dyDescent="0.35">
      <c r="A100" s="106"/>
      <c r="B100" s="96"/>
      <c r="C100" s="96"/>
      <c r="D100" s="101" t="s">
        <v>459</v>
      </c>
      <c r="E100" s="101"/>
      <c r="F100" s="101"/>
      <c r="G100" s="101"/>
      <c r="H100" s="84">
        <v>1</v>
      </c>
      <c r="I100" s="152"/>
    </row>
    <row r="101" spans="1:9" ht="19.05" customHeight="1" thickBot="1" x14ac:dyDescent="0.35">
      <c r="A101" s="106"/>
      <c r="B101" s="96"/>
      <c r="C101" s="96"/>
      <c r="D101" s="101" t="s">
        <v>460</v>
      </c>
      <c r="E101" s="101"/>
      <c r="F101" s="101"/>
      <c r="G101" s="101"/>
      <c r="H101" s="84">
        <v>1</v>
      </c>
      <c r="I101" s="152"/>
    </row>
    <row r="102" spans="1:9" ht="19.05" customHeight="1" thickBot="1" x14ac:dyDescent="0.35">
      <c r="A102" s="106"/>
      <c r="B102" s="96"/>
      <c r="C102" s="96"/>
      <c r="D102" s="101" t="s">
        <v>461</v>
      </c>
      <c r="E102" s="101"/>
      <c r="F102" s="101"/>
      <c r="G102" s="101"/>
      <c r="H102" s="84">
        <v>1</v>
      </c>
      <c r="I102" s="152"/>
    </row>
    <row r="103" spans="1:9" ht="19.5" customHeight="1" thickBot="1" x14ac:dyDescent="0.35">
      <c r="A103" s="106"/>
      <c r="B103" s="96"/>
      <c r="C103" s="96"/>
      <c r="D103" s="101" t="s">
        <v>462</v>
      </c>
      <c r="E103" s="101"/>
      <c r="F103" s="101"/>
      <c r="G103" s="101"/>
      <c r="H103" s="84">
        <v>1</v>
      </c>
      <c r="I103" s="152"/>
    </row>
    <row r="104" spans="1:9" ht="19.5" customHeight="1" thickBot="1" x14ac:dyDescent="0.35">
      <c r="A104" s="106"/>
      <c r="B104" s="96"/>
      <c r="C104" s="96"/>
      <c r="D104" s="101" t="s">
        <v>430</v>
      </c>
      <c r="E104" s="101"/>
      <c r="F104" s="101"/>
      <c r="G104" s="101"/>
      <c r="H104" s="84"/>
      <c r="I104" s="152"/>
    </row>
    <row r="105" spans="1:9" ht="19.05" customHeight="1" thickBot="1" x14ac:dyDescent="0.35">
      <c r="A105" s="106"/>
      <c r="B105" s="96"/>
      <c r="C105" s="96"/>
      <c r="D105" s="109" t="s">
        <v>91</v>
      </c>
      <c r="E105" s="109"/>
      <c r="F105" s="109"/>
      <c r="G105" s="109"/>
      <c r="H105" s="84">
        <f>SUM(H98:H104)</f>
        <v>6</v>
      </c>
      <c r="I105" s="152"/>
    </row>
    <row r="106" spans="1:9" ht="19.05" customHeight="1" thickBot="1" x14ac:dyDescent="0.35">
      <c r="A106" s="130" t="s">
        <v>194</v>
      </c>
      <c r="B106" s="97" t="s">
        <v>341</v>
      </c>
      <c r="C106" s="99"/>
      <c r="D106" s="163" t="s">
        <v>89</v>
      </c>
      <c r="E106" s="164"/>
      <c r="F106" s="164"/>
      <c r="G106" s="165"/>
      <c r="H106" s="84">
        <f>IF(D106="Yes",0,-5)</f>
        <v>0</v>
      </c>
      <c r="I106" s="58"/>
    </row>
    <row r="107" spans="1:9" ht="19.05" customHeight="1" thickBot="1" x14ac:dyDescent="0.35">
      <c r="A107" s="131"/>
      <c r="B107" s="145" t="s">
        <v>76</v>
      </c>
      <c r="C107" s="146"/>
      <c r="D107" s="172" t="s">
        <v>79</v>
      </c>
      <c r="E107" s="173"/>
      <c r="F107" s="173"/>
      <c r="G107" s="143"/>
      <c r="H107" s="84">
        <v>1</v>
      </c>
      <c r="I107" s="158" t="s">
        <v>151</v>
      </c>
    </row>
    <row r="108" spans="1:9" ht="19.05" customHeight="1" thickBot="1" x14ac:dyDescent="0.35">
      <c r="A108" s="131"/>
      <c r="B108" s="147"/>
      <c r="C108" s="148"/>
      <c r="D108" s="172" t="s">
        <v>78</v>
      </c>
      <c r="E108" s="173"/>
      <c r="F108" s="173"/>
      <c r="G108" s="143"/>
      <c r="H108" s="84">
        <v>1</v>
      </c>
      <c r="I108" s="159"/>
    </row>
    <row r="109" spans="1:9" ht="19.05" customHeight="1" thickBot="1" x14ac:dyDescent="0.35">
      <c r="A109" s="131"/>
      <c r="B109" s="147"/>
      <c r="C109" s="148"/>
      <c r="D109" s="172" t="s">
        <v>80</v>
      </c>
      <c r="E109" s="173"/>
      <c r="F109" s="173"/>
      <c r="G109" s="143"/>
      <c r="H109" s="84">
        <v>2</v>
      </c>
      <c r="I109" s="159"/>
    </row>
    <row r="110" spans="1:9" ht="19.05" customHeight="1" thickBot="1" x14ac:dyDescent="0.35">
      <c r="A110" s="131"/>
      <c r="B110" s="147"/>
      <c r="C110" s="148"/>
      <c r="D110" s="174" t="s">
        <v>330</v>
      </c>
      <c r="E110" s="175"/>
      <c r="F110" s="175"/>
      <c r="G110" s="176"/>
      <c r="H110" s="84"/>
      <c r="I110" s="159"/>
    </row>
    <row r="111" spans="1:9" ht="19.05" customHeight="1" thickBot="1" x14ac:dyDescent="0.35">
      <c r="A111" s="132"/>
      <c r="B111" s="149"/>
      <c r="C111" s="150"/>
      <c r="D111" s="177" t="s">
        <v>91</v>
      </c>
      <c r="E111" s="178"/>
      <c r="F111" s="178"/>
      <c r="G111" s="179"/>
      <c r="H111" s="84">
        <f>SUM(H107:H110)</f>
        <v>4</v>
      </c>
      <c r="I111" s="160"/>
    </row>
    <row r="112" spans="1:9" ht="19.05" customHeight="1" thickBot="1" x14ac:dyDescent="0.35">
      <c r="A112" s="130" t="s">
        <v>195</v>
      </c>
      <c r="B112" s="145" t="s">
        <v>47</v>
      </c>
      <c r="C112" s="146"/>
      <c r="D112" s="102" t="s">
        <v>81</v>
      </c>
      <c r="E112" s="102"/>
      <c r="F112" s="102"/>
      <c r="G112" s="102"/>
      <c r="H112" s="84">
        <v>1</v>
      </c>
      <c r="I112" s="158" t="s">
        <v>151</v>
      </c>
    </row>
    <row r="113" spans="1:9" ht="19.05" customHeight="1" thickBot="1" x14ac:dyDescent="0.35">
      <c r="A113" s="131"/>
      <c r="B113" s="147"/>
      <c r="C113" s="148"/>
      <c r="D113" s="102" t="s">
        <v>82</v>
      </c>
      <c r="E113" s="102"/>
      <c r="F113" s="102"/>
      <c r="G113" s="102"/>
      <c r="H113" s="84">
        <v>1</v>
      </c>
      <c r="I113" s="159"/>
    </row>
    <row r="114" spans="1:9" ht="19.05" customHeight="1" thickBot="1" x14ac:dyDescent="0.35">
      <c r="A114" s="131"/>
      <c r="B114" s="147"/>
      <c r="C114" s="148"/>
      <c r="D114" s="102" t="s">
        <v>83</v>
      </c>
      <c r="E114" s="102"/>
      <c r="F114" s="102"/>
      <c r="G114" s="102"/>
      <c r="H114" s="84">
        <v>1</v>
      </c>
      <c r="I114" s="159"/>
    </row>
    <row r="115" spans="1:9" ht="19.05" customHeight="1" thickBot="1" x14ac:dyDescent="0.35">
      <c r="A115" s="131"/>
      <c r="B115" s="147"/>
      <c r="C115" s="148"/>
      <c r="D115" s="102" t="s">
        <v>330</v>
      </c>
      <c r="E115" s="102"/>
      <c r="F115" s="102"/>
      <c r="G115" s="102"/>
      <c r="H115" s="84"/>
      <c r="I115" s="159"/>
    </row>
    <row r="116" spans="1:9" ht="19.05" customHeight="1" thickBot="1" x14ac:dyDescent="0.35">
      <c r="A116" s="132"/>
      <c r="B116" s="149"/>
      <c r="C116" s="150"/>
      <c r="D116" s="110" t="s">
        <v>91</v>
      </c>
      <c r="E116" s="110"/>
      <c r="F116" s="110"/>
      <c r="G116" s="110"/>
      <c r="H116" s="84">
        <f>SUM(H112:H115)</f>
        <v>3</v>
      </c>
      <c r="I116" s="160"/>
    </row>
    <row r="117" spans="1:9" ht="19.05" customHeight="1" thickBot="1" x14ac:dyDescent="0.35">
      <c r="A117" s="106" t="s">
        <v>203</v>
      </c>
      <c r="B117" s="96" t="s">
        <v>39</v>
      </c>
      <c r="C117" s="96"/>
      <c r="D117" s="102" t="s">
        <v>69</v>
      </c>
      <c r="E117" s="102"/>
      <c r="F117" s="102"/>
      <c r="G117" s="102"/>
      <c r="H117" s="84">
        <v>1</v>
      </c>
      <c r="I117" s="152" t="s">
        <v>95</v>
      </c>
    </row>
    <row r="118" spans="1:9" ht="19.05" customHeight="1" thickBot="1" x14ac:dyDescent="0.35">
      <c r="A118" s="106"/>
      <c r="B118" s="96"/>
      <c r="C118" s="96"/>
      <c r="D118" s="102" t="s">
        <v>70</v>
      </c>
      <c r="E118" s="102"/>
      <c r="F118" s="102"/>
      <c r="G118" s="102"/>
      <c r="H118" s="84">
        <v>1</v>
      </c>
      <c r="I118" s="152"/>
    </row>
    <row r="119" spans="1:9" ht="19.05" customHeight="1" thickBot="1" x14ac:dyDescent="0.35">
      <c r="A119" s="106"/>
      <c r="B119" s="96"/>
      <c r="C119" s="96"/>
      <c r="D119" s="102" t="s">
        <v>71</v>
      </c>
      <c r="E119" s="102"/>
      <c r="F119" s="102"/>
      <c r="G119" s="102"/>
      <c r="H119" s="84">
        <v>1</v>
      </c>
      <c r="I119" s="152"/>
    </row>
    <row r="120" spans="1:9" ht="19.05" customHeight="1" thickBot="1" x14ac:dyDescent="0.35">
      <c r="A120" s="106"/>
      <c r="B120" s="96"/>
      <c r="C120" s="96"/>
      <c r="D120" s="102" t="s">
        <v>72</v>
      </c>
      <c r="E120" s="102"/>
      <c r="F120" s="102"/>
      <c r="G120" s="102"/>
      <c r="H120" s="84">
        <v>1</v>
      </c>
      <c r="I120" s="152"/>
    </row>
    <row r="121" spans="1:9" ht="19.05" customHeight="1" thickBot="1" x14ac:dyDescent="0.35">
      <c r="A121" s="106"/>
      <c r="B121" s="96"/>
      <c r="C121" s="96"/>
      <c r="D121" s="102" t="s">
        <v>330</v>
      </c>
      <c r="E121" s="102"/>
      <c r="F121" s="102"/>
      <c r="G121" s="102"/>
      <c r="H121" s="84"/>
      <c r="I121" s="152"/>
    </row>
    <row r="122" spans="1:9" ht="19.05" customHeight="1" thickBot="1" x14ac:dyDescent="0.35">
      <c r="A122" s="106"/>
      <c r="B122" s="96"/>
      <c r="C122" s="96"/>
      <c r="D122" s="96" t="s">
        <v>91</v>
      </c>
      <c r="E122" s="96"/>
      <c r="F122" s="96"/>
      <c r="G122" s="96"/>
      <c r="H122" s="84">
        <f>SUM(H117:H121)</f>
        <v>4</v>
      </c>
      <c r="I122" s="152"/>
    </row>
    <row r="123" spans="1:9" ht="19.95" customHeight="1" thickBot="1" x14ac:dyDescent="0.35">
      <c r="A123" s="180" t="s">
        <v>40</v>
      </c>
      <c r="B123" s="181"/>
      <c r="C123" s="181"/>
      <c r="D123" s="181"/>
      <c r="E123" s="181"/>
      <c r="F123" s="181"/>
      <c r="G123" s="181"/>
      <c r="H123" s="181"/>
      <c r="I123" s="182"/>
    </row>
    <row r="124" spans="1:9" ht="19.95" customHeight="1" thickBot="1" x14ac:dyDescent="0.35">
      <c r="A124" s="180" t="s">
        <v>41</v>
      </c>
      <c r="B124" s="181"/>
      <c r="C124" s="181"/>
      <c r="D124" s="181"/>
      <c r="E124" s="181"/>
      <c r="F124" s="181"/>
      <c r="G124" s="181"/>
      <c r="H124" s="181"/>
      <c r="I124" s="182"/>
    </row>
    <row r="125" spans="1:9" ht="21" customHeight="1" thickBot="1" x14ac:dyDescent="0.35">
      <c r="A125" s="92" t="s">
        <v>42</v>
      </c>
      <c r="B125" s="93"/>
      <c r="C125" s="93"/>
      <c r="D125" s="93"/>
      <c r="E125" s="93"/>
      <c r="F125" s="93"/>
      <c r="G125" s="93"/>
      <c r="H125" s="93"/>
      <c r="I125" s="94"/>
    </row>
    <row r="126" spans="1:9" ht="15" customHeight="1" thickBot="1" x14ac:dyDescent="0.35">
      <c r="A126" s="106" t="s">
        <v>156</v>
      </c>
      <c r="B126" s="195" t="s">
        <v>144</v>
      </c>
      <c r="C126" s="196"/>
      <c r="D126" s="199" t="s">
        <v>145</v>
      </c>
      <c r="E126" s="199"/>
      <c r="F126" s="199"/>
      <c r="G126" s="199"/>
      <c r="H126" s="77">
        <v>81</v>
      </c>
      <c r="I126" s="160" t="s">
        <v>65</v>
      </c>
    </row>
    <row r="127" spans="1:9" ht="15" customHeight="1" thickBot="1" x14ac:dyDescent="0.35">
      <c r="A127" s="106"/>
      <c r="B127" s="195"/>
      <c r="C127" s="196"/>
      <c r="D127" s="110" t="s">
        <v>146</v>
      </c>
      <c r="E127" s="110"/>
      <c r="F127" s="110"/>
      <c r="G127" s="110"/>
      <c r="H127" s="74"/>
      <c r="I127" s="152"/>
    </row>
    <row r="128" spans="1:9" ht="15" customHeight="1" thickBot="1" x14ac:dyDescent="0.35">
      <c r="A128" s="106"/>
      <c r="B128" s="195"/>
      <c r="C128" s="196"/>
      <c r="D128" s="110" t="s">
        <v>147</v>
      </c>
      <c r="E128" s="110"/>
      <c r="F128" s="110"/>
      <c r="G128" s="110"/>
      <c r="H128" s="74"/>
      <c r="I128" s="152"/>
    </row>
    <row r="129" spans="1:14" ht="15" customHeight="1" thickBot="1" x14ac:dyDescent="0.35">
      <c r="A129" s="106"/>
      <c r="B129" s="195"/>
      <c r="C129" s="196"/>
      <c r="D129" s="110" t="s">
        <v>148</v>
      </c>
      <c r="E129" s="110"/>
      <c r="F129" s="110"/>
      <c r="G129" s="110"/>
      <c r="H129" s="74"/>
      <c r="I129" s="152"/>
    </row>
    <row r="130" spans="1:14" ht="15" customHeight="1" thickBot="1" x14ac:dyDescent="0.35">
      <c r="A130" s="106"/>
      <c r="B130" s="195"/>
      <c r="C130" s="196"/>
      <c r="D130" s="110" t="s">
        <v>149</v>
      </c>
      <c r="E130" s="110"/>
      <c r="F130" s="110"/>
      <c r="G130" s="110"/>
      <c r="H130" s="74"/>
      <c r="I130" s="152"/>
    </row>
    <row r="131" spans="1:14" ht="15" customHeight="1" thickBot="1" x14ac:dyDescent="0.35">
      <c r="A131" s="106"/>
      <c r="B131" s="195"/>
      <c r="C131" s="196"/>
      <c r="D131" s="110" t="s">
        <v>332</v>
      </c>
      <c r="E131" s="110"/>
      <c r="F131" s="110"/>
      <c r="G131" s="110"/>
      <c r="H131" s="74"/>
      <c r="I131" s="152"/>
    </row>
    <row r="132" spans="1:14" ht="15" customHeight="1" thickBot="1" x14ac:dyDescent="0.35">
      <c r="A132" s="106"/>
      <c r="B132" s="197"/>
      <c r="C132" s="198"/>
      <c r="D132" s="110" t="s">
        <v>150</v>
      </c>
      <c r="E132" s="110"/>
      <c r="F132" s="110"/>
      <c r="G132" s="110"/>
      <c r="H132" s="74">
        <v>100</v>
      </c>
      <c r="I132" s="152"/>
    </row>
    <row r="133" spans="1:14" ht="36" customHeight="1" thickBot="1" x14ac:dyDescent="0.35">
      <c r="A133" s="83" t="s">
        <v>157</v>
      </c>
      <c r="B133" s="96" t="s">
        <v>380</v>
      </c>
      <c r="C133" s="96"/>
      <c r="D133" s="205">
        <f>H126/H132*100</f>
        <v>81</v>
      </c>
      <c r="E133" s="206"/>
      <c r="F133" s="206"/>
      <c r="G133" s="207"/>
      <c r="H133" s="84">
        <f>IF(D133&gt;80,4,IF(D133&gt;60,3,IF(D133&gt;40,2,IF(D133&gt;20,1,0))))</f>
        <v>4</v>
      </c>
      <c r="I133" s="22" t="s">
        <v>381</v>
      </c>
      <c r="N133" t="s">
        <v>383</v>
      </c>
    </row>
    <row r="134" spans="1:14" ht="19.5" customHeight="1" thickBot="1" x14ac:dyDescent="0.35">
      <c r="A134" s="134" t="s">
        <v>345</v>
      </c>
      <c r="B134" s="135"/>
      <c r="C134" s="135"/>
      <c r="D134" s="135"/>
      <c r="E134" s="135"/>
      <c r="F134" s="135"/>
      <c r="G134" s="135"/>
      <c r="H134" s="135"/>
      <c r="I134" s="136"/>
    </row>
    <row r="135" spans="1:14" ht="58.2" thickBot="1" x14ac:dyDescent="0.35">
      <c r="A135" s="130" t="s">
        <v>158</v>
      </c>
      <c r="B135" s="139" t="s">
        <v>350</v>
      </c>
      <c r="C135" s="139"/>
      <c r="D135" s="124" t="s">
        <v>89</v>
      </c>
      <c r="E135" s="124"/>
      <c r="F135" s="124"/>
      <c r="G135" s="124"/>
      <c r="H135" s="84">
        <f>IF(D135="Yes",2,0)</f>
        <v>2</v>
      </c>
      <c r="I135" s="69" t="s">
        <v>344</v>
      </c>
    </row>
    <row r="136" spans="1:14" ht="19.05" customHeight="1" thickBot="1" x14ac:dyDescent="0.35">
      <c r="A136" s="131"/>
      <c r="B136" s="139" t="s">
        <v>351</v>
      </c>
      <c r="C136" s="139"/>
      <c r="D136" s="96" t="s">
        <v>89</v>
      </c>
      <c r="E136" s="96"/>
      <c r="F136" s="96"/>
      <c r="G136" s="96"/>
      <c r="H136" s="84" t="s">
        <v>65</v>
      </c>
      <c r="I136" s="69"/>
    </row>
    <row r="137" spans="1:14" ht="19.05" customHeight="1" thickBot="1" x14ac:dyDescent="0.35">
      <c r="A137" s="131"/>
      <c r="B137" s="96" t="s">
        <v>346</v>
      </c>
      <c r="C137" s="96"/>
      <c r="D137" s="96" t="s">
        <v>347</v>
      </c>
      <c r="E137" s="96"/>
      <c r="F137" s="96"/>
      <c r="G137" s="96"/>
      <c r="H137" s="84">
        <f>IF(D137="Manual Harvesting",-1,1)</f>
        <v>1</v>
      </c>
      <c r="I137" s="68"/>
    </row>
    <row r="138" spans="1:14" ht="33.450000000000003" customHeight="1" thickBot="1" x14ac:dyDescent="0.35">
      <c r="A138" s="131"/>
      <c r="B138" s="96" t="s">
        <v>354</v>
      </c>
      <c r="C138" s="96"/>
      <c r="D138" s="144">
        <v>10</v>
      </c>
      <c r="E138" s="144"/>
      <c r="F138" s="144"/>
      <c r="G138" s="144"/>
      <c r="H138" s="84" t="str">
        <f>IF(D138&lt;=24,"1",IF(D138&lt;=48,"0","-1"))</f>
        <v>1</v>
      </c>
      <c r="I138" s="68" t="s">
        <v>348</v>
      </c>
    </row>
    <row r="139" spans="1:14" ht="19.05" customHeight="1" thickBot="1" x14ac:dyDescent="0.35">
      <c r="A139" s="131"/>
      <c r="B139" s="139" t="s">
        <v>366</v>
      </c>
      <c r="C139" s="139"/>
      <c r="D139" s="124" t="s">
        <v>89</v>
      </c>
      <c r="E139" s="124"/>
      <c r="F139" s="124"/>
      <c r="G139" s="124"/>
      <c r="H139" s="84" t="s">
        <v>65</v>
      </c>
      <c r="I139" s="68"/>
    </row>
    <row r="140" spans="1:14" ht="19.05" customHeight="1" thickBot="1" x14ac:dyDescent="0.35">
      <c r="A140" s="131"/>
      <c r="B140" s="96" t="s">
        <v>353</v>
      </c>
      <c r="C140" s="96"/>
      <c r="D140" s="96" t="s">
        <v>355</v>
      </c>
      <c r="E140" s="96"/>
      <c r="F140" s="96"/>
      <c r="G140" s="96"/>
      <c r="H140" s="84" t="s">
        <v>65</v>
      </c>
      <c r="I140" s="68"/>
    </row>
    <row r="141" spans="1:14" ht="19.05" customHeight="1" thickBot="1" x14ac:dyDescent="0.35">
      <c r="A141" s="131"/>
      <c r="B141" s="139" t="s">
        <v>367</v>
      </c>
      <c r="C141" s="139"/>
      <c r="D141" s="124" t="s">
        <v>89</v>
      </c>
      <c r="E141" s="124"/>
      <c r="F141" s="124"/>
      <c r="G141" s="124"/>
      <c r="H141" s="84" t="s">
        <v>65</v>
      </c>
      <c r="I141" s="68"/>
    </row>
    <row r="142" spans="1:14" ht="19.05" customHeight="1" thickBot="1" x14ac:dyDescent="0.35">
      <c r="A142" s="131"/>
      <c r="B142" s="96" t="s">
        <v>356</v>
      </c>
      <c r="C142" s="96"/>
      <c r="D142" s="124" t="s">
        <v>349</v>
      </c>
      <c r="E142" s="124"/>
      <c r="F142" s="124"/>
      <c r="G142" s="124"/>
      <c r="H142" s="84" t="s">
        <v>65</v>
      </c>
      <c r="I142" s="68"/>
    </row>
    <row r="143" spans="1:14" ht="19.05" customHeight="1" thickBot="1" x14ac:dyDescent="0.35">
      <c r="A143" s="131"/>
      <c r="B143" s="139" t="s">
        <v>357</v>
      </c>
      <c r="C143" s="139"/>
      <c r="D143" s="124" t="s">
        <v>89</v>
      </c>
      <c r="E143" s="124"/>
      <c r="F143" s="124"/>
      <c r="G143" s="124"/>
      <c r="H143" s="84" t="s">
        <v>65</v>
      </c>
      <c r="I143" s="68"/>
    </row>
    <row r="144" spans="1:14" ht="19.05" customHeight="1" thickBot="1" x14ac:dyDescent="0.35">
      <c r="A144" s="131"/>
      <c r="B144" s="96" t="s">
        <v>359</v>
      </c>
      <c r="C144" s="96"/>
      <c r="D144" s="96" t="s">
        <v>362</v>
      </c>
      <c r="E144" s="96"/>
      <c r="F144" s="96"/>
      <c r="G144" s="96"/>
      <c r="H144" s="84" t="s">
        <v>65</v>
      </c>
      <c r="I144" s="68"/>
    </row>
    <row r="145" spans="1:10" ht="19.05" customHeight="1" thickBot="1" x14ac:dyDescent="0.35">
      <c r="A145" s="131"/>
      <c r="B145" s="139" t="s">
        <v>368</v>
      </c>
      <c r="C145" s="139"/>
      <c r="D145" s="124" t="s">
        <v>89</v>
      </c>
      <c r="E145" s="124"/>
      <c r="F145" s="124"/>
      <c r="G145" s="124"/>
      <c r="H145" s="84" t="s">
        <v>65</v>
      </c>
      <c r="I145" s="68"/>
    </row>
    <row r="146" spans="1:10" ht="19.05" customHeight="1" thickBot="1" x14ac:dyDescent="0.35">
      <c r="A146" s="131"/>
      <c r="B146" s="96" t="s">
        <v>360</v>
      </c>
      <c r="C146" s="96"/>
      <c r="D146" s="96" t="s">
        <v>361</v>
      </c>
      <c r="E146" s="96"/>
      <c r="F146" s="96"/>
      <c r="G146" s="96"/>
      <c r="H146" s="84" t="s">
        <v>65</v>
      </c>
      <c r="I146" s="68"/>
    </row>
    <row r="147" spans="1:10" ht="19.05" customHeight="1" thickBot="1" x14ac:dyDescent="0.35">
      <c r="A147" s="131"/>
      <c r="B147" s="139" t="s">
        <v>358</v>
      </c>
      <c r="C147" s="139"/>
      <c r="D147" s="124" t="s">
        <v>89</v>
      </c>
      <c r="E147" s="124"/>
      <c r="F147" s="124"/>
      <c r="G147" s="124"/>
      <c r="H147" s="84" t="s">
        <v>65</v>
      </c>
      <c r="I147" s="68"/>
    </row>
    <row r="148" spans="1:10" ht="19.05" customHeight="1" thickBot="1" x14ac:dyDescent="0.35">
      <c r="A148" s="131"/>
      <c r="B148" s="96" t="s">
        <v>363</v>
      </c>
      <c r="C148" s="96"/>
      <c r="D148" s="124" t="s">
        <v>373</v>
      </c>
      <c r="E148" s="124"/>
      <c r="F148" s="124"/>
      <c r="G148" s="124"/>
      <c r="H148" s="84" t="s">
        <v>65</v>
      </c>
      <c r="I148" s="68"/>
    </row>
    <row r="149" spans="1:10" ht="31.05" customHeight="1" thickBot="1" x14ac:dyDescent="0.35">
      <c r="A149" s="131"/>
      <c r="B149" s="139" t="s">
        <v>352</v>
      </c>
      <c r="C149" s="139"/>
      <c r="D149" s="124" t="s">
        <v>89</v>
      </c>
      <c r="E149" s="124"/>
      <c r="F149" s="124"/>
      <c r="G149" s="124"/>
      <c r="H149" s="84">
        <f>IF(D149="Yes",2,0)</f>
        <v>2</v>
      </c>
      <c r="I149" s="68" t="s">
        <v>364</v>
      </c>
    </row>
    <row r="150" spans="1:10" ht="19.05" customHeight="1" thickBot="1" x14ac:dyDescent="0.35">
      <c r="A150" s="132"/>
      <c r="B150" s="138"/>
      <c r="C150" s="138"/>
      <c r="D150" s="133" t="s">
        <v>375</v>
      </c>
      <c r="E150" s="133"/>
      <c r="F150" s="133"/>
      <c r="G150" s="133"/>
      <c r="H150" s="84">
        <f>+H135+H137+H138+H149</f>
        <v>6</v>
      </c>
      <c r="I150" s="46"/>
    </row>
    <row r="151" spans="1:10" ht="34.049999999999997" customHeight="1" thickBot="1" x14ac:dyDescent="0.35">
      <c r="A151" s="17" t="s">
        <v>159</v>
      </c>
      <c r="B151" s="110" t="s">
        <v>43</v>
      </c>
      <c r="C151" s="110"/>
      <c r="D151" s="188" t="s">
        <v>340</v>
      </c>
      <c r="E151" s="189"/>
      <c r="F151" s="189"/>
      <c r="G151" s="190"/>
      <c r="H151" s="84">
        <f>IF(D151="Two-phase centrifuge",0,-2)</f>
        <v>-2</v>
      </c>
      <c r="I151" s="59"/>
    </row>
    <row r="152" spans="1:10" ht="58.2" thickBot="1" x14ac:dyDescent="0.35">
      <c r="A152" s="47" t="s">
        <v>160</v>
      </c>
      <c r="B152" s="185" t="s">
        <v>46</v>
      </c>
      <c r="C152" s="185"/>
      <c r="D152" s="208"/>
      <c r="E152" s="208"/>
      <c r="F152" s="208"/>
      <c r="G152" s="208"/>
      <c r="H152" s="48" t="s">
        <v>67</v>
      </c>
      <c r="I152" s="49" t="s">
        <v>88</v>
      </c>
    </row>
    <row r="153" spans="1:10" s="20" customFormat="1" ht="28.5" customHeight="1" thickBot="1" x14ac:dyDescent="0.35">
      <c r="A153" s="23" t="s">
        <v>379</v>
      </c>
      <c r="B153" s="107" t="s">
        <v>45</v>
      </c>
      <c r="C153" s="108"/>
      <c r="D153" s="209"/>
      <c r="E153" s="209"/>
      <c r="F153" s="209"/>
      <c r="G153" s="209"/>
      <c r="H153" s="84" t="s">
        <v>343</v>
      </c>
      <c r="I153" s="66"/>
      <c r="J153" s="41"/>
    </row>
    <row r="154" spans="1:10" ht="25.95" customHeight="1" thickBot="1" x14ac:dyDescent="0.35">
      <c r="A154" s="140" t="s">
        <v>464</v>
      </c>
      <c r="B154" s="141"/>
      <c r="C154" s="141"/>
      <c r="D154" s="141"/>
      <c r="E154" s="141"/>
      <c r="F154" s="141"/>
      <c r="G154" s="141"/>
      <c r="H154" s="141"/>
      <c r="I154" s="142"/>
    </row>
    <row r="155" spans="1:10" ht="39" customHeight="1" thickBot="1" x14ac:dyDescent="0.35">
      <c r="A155" s="17" t="s">
        <v>163</v>
      </c>
      <c r="B155" s="12" t="s">
        <v>75</v>
      </c>
      <c r="C155" s="188" t="s">
        <v>89</v>
      </c>
      <c r="D155" s="189"/>
      <c r="E155" s="189"/>
      <c r="F155" s="189"/>
      <c r="G155" s="190"/>
      <c r="H155" s="84">
        <f>IF(C155="Yes",2,0)</f>
        <v>2</v>
      </c>
      <c r="I155" s="58" t="s">
        <v>65</v>
      </c>
    </row>
    <row r="156" spans="1:10" ht="56.4" customHeight="1" thickBot="1" x14ac:dyDescent="0.35">
      <c r="A156" s="17" t="s">
        <v>164</v>
      </c>
      <c r="B156" s="12" t="s">
        <v>77</v>
      </c>
      <c r="C156" s="188" t="s">
        <v>89</v>
      </c>
      <c r="D156" s="189"/>
      <c r="E156" s="189"/>
      <c r="F156" s="189"/>
      <c r="G156" s="190"/>
      <c r="H156" s="84">
        <f>IF(C156="Yes",2,0)</f>
        <v>2</v>
      </c>
      <c r="I156" s="58" t="s">
        <v>65</v>
      </c>
    </row>
    <row r="157" spans="1:10" ht="25.95" customHeight="1" thickBot="1" x14ac:dyDescent="0.35">
      <c r="A157" s="140" t="s">
        <v>463</v>
      </c>
      <c r="B157" s="141"/>
      <c r="C157" s="141"/>
      <c r="D157" s="141"/>
      <c r="E157" s="141"/>
      <c r="F157" s="141"/>
      <c r="G157" s="141"/>
      <c r="H157" s="141"/>
      <c r="I157" s="142"/>
    </row>
    <row r="158" spans="1:10" ht="44.55" customHeight="1" thickBot="1" x14ac:dyDescent="0.35">
      <c r="A158" s="21" t="s">
        <v>166</v>
      </c>
      <c r="B158" s="14" t="s">
        <v>165</v>
      </c>
      <c r="C158" s="96" t="s">
        <v>89</v>
      </c>
      <c r="D158" s="96"/>
      <c r="E158" s="96"/>
      <c r="F158" s="96"/>
      <c r="G158" s="96"/>
      <c r="H158" s="84">
        <f>IF(C158="Yes",1,0)</f>
        <v>1</v>
      </c>
      <c r="I158" s="60" t="s">
        <v>65</v>
      </c>
    </row>
    <row r="159" spans="1:10" ht="20.55" customHeight="1" thickBot="1" x14ac:dyDescent="0.35">
      <c r="A159" s="92" t="s">
        <v>48</v>
      </c>
      <c r="B159" s="93"/>
      <c r="C159" s="93"/>
      <c r="D159" s="93"/>
      <c r="E159" s="93"/>
      <c r="F159" s="93"/>
      <c r="G159" s="93"/>
      <c r="H159" s="93"/>
      <c r="I159" s="94"/>
    </row>
    <row r="160" spans="1:10" ht="19.05" customHeight="1" thickBot="1" x14ac:dyDescent="0.35">
      <c r="A160" s="130" t="s">
        <v>168</v>
      </c>
      <c r="B160" s="110" t="s">
        <v>49</v>
      </c>
      <c r="C160" s="110"/>
      <c r="D160" s="111" t="s">
        <v>155</v>
      </c>
      <c r="E160" s="111"/>
      <c r="F160" s="111"/>
      <c r="G160" s="111"/>
      <c r="H160" s="15" t="s">
        <v>65</v>
      </c>
      <c r="I160" s="152" t="s">
        <v>65</v>
      </c>
    </row>
    <row r="161" spans="1:9" ht="19.05" customHeight="1" thickBot="1" x14ac:dyDescent="0.35">
      <c r="A161" s="191"/>
      <c r="B161" s="110"/>
      <c r="C161" s="110"/>
      <c r="D161" s="110" t="s">
        <v>152</v>
      </c>
      <c r="E161" s="110"/>
      <c r="F161" s="110"/>
      <c r="G161" s="110"/>
      <c r="H161" s="15" t="s">
        <v>65</v>
      </c>
      <c r="I161" s="152"/>
    </row>
    <row r="162" spans="1:9" ht="19.05" customHeight="1" thickBot="1" x14ac:dyDescent="0.35">
      <c r="A162" s="191"/>
      <c r="B162" s="110"/>
      <c r="C162" s="110"/>
      <c r="D162" s="110" t="s">
        <v>153</v>
      </c>
      <c r="E162" s="110"/>
      <c r="F162" s="110"/>
      <c r="G162" s="110"/>
      <c r="H162" s="15" t="s">
        <v>65</v>
      </c>
      <c r="I162" s="152"/>
    </row>
    <row r="163" spans="1:9" ht="19.05" customHeight="1" thickBot="1" x14ac:dyDescent="0.35">
      <c r="A163" s="191"/>
      <c r="B163" s="110"/>
      <c r="C163" s="110"/>
      <c r="D163" s="110" t="s">
        <v>154</v>
      </c>
      <c r="E163" s="110"/>
      <c r="F163" s="110"/>
      <c r="G163" s="110"/>
      <c r="H163" s="15" t="s">
        <v>65</v>
      </c>
      <c r="I163" s="152"/>
    </row>
    <row r="164" spans="1:9" ht="19.05" customHeight="1" thickBot="1" x14ac:dyDescent="0.35">
      <c r="A164" s="192"/>
      <c r="B164" s="110"/>
      <c r="C164" s="110"/>
      <c r="D164" s="110" t="s">
        <v>167</v>
      </c>
      <c r="E164" s="110"/>
      <c r="F164" s="110"/>
      <c r="G164" s="110"/>
      <c r="H164" s="15" t="s">
        <v>65</v>
      </c>
      <c r="I164" s="152"/>
    </row>
    <row r="165" spans="1:9" ht="19.05" customHeight="1" thickBot="1" x14ac:dyDescent="0.35">
      <c r="A165" s="134" t="s">
        <v>345</v>
      </c>
      <c r="B165" s="135"/>
      <c r="C165" s="135"/>
      <c r="D165" s="135"/>
      <c r="E165" s="135"/>
      <c r="F165" s="135"/>
      <c r="G165" s="135"/>
      <c r="H165" s="135"/>
      <c r="I165" s="136"/>
    </row>
    <row r="166" spans="1:9" ht="49.05" customHeight="1" thickBot="1" x14ac:dyDescent="0.35">
      <c r="A166" s="130" t="s">
        <v>169</v>
      </c>
      <c r="B166" s="139" t="s">
        <v>350</v>
      </c>
      <c r="C166" s="139"/>
      <c r="D166" s="124" t="s">
        <v>89</v>
      </c>
      <c r="E166" s="124"/>
      <c r="F166" s="124"/>
      <c r="G166" s="124"/>
      <c r="H166" s="84">
        <f>IF(D166="Yes",2,0)</f>
        <v>2</v>
      </c>
      <c r="I166" s="70" t="s">
        <v>365</v>
      </c>
    </row>
    <row r="167" spans="1:9" ht="19.05" customHeight="1" thickBot="1" x14ac:dyDescent="0.35">
      <c r="A167" s="131"/>
      <c r="B167" s="139" t="s">
        <v>351</v>
      </c>
      <c r="C167" s="139"/>
      <c r="D167" s="96" t="s">
        <v>89</v>
      </c>
      <c r="E167" s="96"/>
      <c r="F167" s="96"/>
      <c r="G167" s="96"/>
      <c r="H167" s="84" t="s">
        <v>65</v>
      </c>
      <c r="I167" s="70"/>
    </row>
    <row r="168" spans="1:9" ht="19.05" customHeight="1" thickBot="1" x14ac:dyDescent="0.35">
      <c r="A168" s="131"/>
      <c r="B168" s="96" t="s">
        <v>346</v>
      </c>
      <c r="C168" s="96"/>
      <c r="D168" s="96" t="s">
        <v>347</v>
      </c>
      <c r="E168" s="96"/>
      <c r="F168" s="96"/>
      <c r="G168" s="96"/>
      <c r="H168" s="84">
        <f>IF(D168="Manual Harvesting",-1,1)</f>
        <v>1</v>
      </c>
      <c r="I168" s="70"/>
    </row>
    <row r="169" spans="1:9" ht="24" customHeight="1" thickBot="1" x14ac:dyDescent="0.35">
      <c r="A169" s="131"/>
      <c r="B169" s="96" t="s">
        <v>354</v>
      </c>
      <c r="C169" s="96"/>
      <c r="D169" s="144">
        <v>10</v>
      </c>
      <c r="E169" s="144"/>
      <c r="F169" s="144"/>
      <c r="G169" s="144"/>
      <c r="H169" s="84" t="str">
        <f>IF(D169&lt;=24,"1",IF(D169&lt;=48,"0","-1"))</f>
        <v>1</v>
      </c>
      <c r="I169" s="68" t="s">
        <v>348</v>
      </c>
    </row>
    <row r="170" spans="1:9" ht="19.05" customHeight="1" thickBot="1" x14ac:dyDescent="0.35">
      <c r="A170" s="131"/>
      <c r="B170" s="139" t="s">
        <v>366</v>
      </c>
      <c r="C170" s="139"/>
      <c r="D170" s="124" t="s">
        <v>89</v>
      </c>
      <c r="E170" s="124"/>
      <c r="F170" s="124"/>
      <c r="G170" s="124"/>
      <c r="H170" s="84" t="s">
        <v>65</v>
      </c>
      <c r="I170" s="70"/>
    </row>
    <row r="171" spans="1:9" ht="19.05" customHeight="1" thickBot="1" x14ac:dyDescent="0.35">
      <c r="A171" s="131"/>
      <c r="B171" s="96" t="s">
        <v>353</v>
      </c>
      <c r="C171" s="96"/>
      <c r="D171" s="96" t="s">
        <v>355</v>
      </c>
      <c r="E171" s="96"/>
      <c r="F171" s="96"/>
      <c r="G171" s="96"/>
      <c r="H171" s="84" t="s">
        <v>65</v>
      </c>
      <c r="I171" s="70"/>
    </row>
    <row r="172" spans="1:9" ht="19.05" customHeight="1" thickBot="1" x14ac:dyDescent="0.35">
      <c r="A172" s="131"/>
      <c r="B172" s="139" t="s">
        <v>369</v>
      </c>
      <c r="C172" s="139"/>
      <c r="D172" s="124" t="s">
        <v>89</v>
      </c>
      <c r="E172" s="124"/>
      <c r="F172" s="124"/>
      <c r="G172" s="124"/>
      <c r="H172" s="84" t="s">
        <v>65</v>
      </c>
      <c r="I172" s="70"/>
    </row>
    <row r="173" spans="1:9" ht="19.05" customHeight="1" thickBot="1" x14ac:dyDescent="0.35">
      <c r="A173" s="131"/>
      <c r="B173" s="96" t="s">
        <v>370</v>
      </c>
      <c r="C173" s="96"/>
      <c r="D173" s="96" t="s">
        <v>372</v>
      </c>
      <c r="E173" s="96"/>
      <c r="F173" s="96"/>
      <c r="G173" s="96"/>
      <c r="H173" s="84" t="s">
        <v>65</v>
      </c>
      <c r="I173" s="70"/>
    </row>
    <row r="174" spans="1:9" ht="19.05" customHeight="1" thickBot="1" x14ac:dyDescent="0.35">
      <c r="A174" s="131"/>
      <c r="B174" s="139" t="s">
        <v>371</v>
      </c>
      <c r="C174" s="139"/>
      <c r="D174" s="124" t="s">
        <v>89</v>
      </c>
      <c r="E174" s="124"/>
      <c r="F174" s="124"/>
      <c r="G174" s="124"/>
      <c r="H174" s="84" t="s">
        <v>65</v>
      </c>
      <c r="I174" s="70"/>
    </row>
    <row r="175" spans="1:9" ht="19.05" customHeight="1" thickBot="1" x14ac:dyDescent="0.35">
      <c r="A175" s="131"/>
      <c r="B175" s="96" t="s">
        <v>374</v>
      </c>
      <c r="C175" s="96"/>
      <c r="D175" s="110" t="s">
        <v>382</v>
      </c>
      <c r="E175" s="110"/>
      <c r="F175" s="110"/>
      <c r="G175" s="110"/>
      <c r="H175" s="84" t="s">
        <v>65</v>
      </c>
      <c r="I175" s="70"/>
    </row>
    <row r="176" spans="1:9" ht="31.05" customHeight="1" thickBot="1" x14ac:dyDescent="0.35">
      <c r="A176" s="131"/>
      <c r="B176" s="139" t="s">
        <v>352</v>
      </c>
      <c r="C176" s="139"/>
      <c r="D176" s="124" t="s">
        <v>89</v>
      </c>
      <c r="E176" s="124"/>
      <c r="F176" s="124"/>
      <c r="G176" s="124"/>
      <c r="H176" s="84">
        <f>IF(D176="Yes",2,0)</f>
        <v>2</v>
      </c>
      <c r="I176" s="68" t="s">
        <v>364</v>
      </c>
    </row>
    <row r="177" spans="1:9" ht="19.05" customHeight="1" thickBot="1" x14ac:dyDescent="0.35">
      <c r="A177" s="132"/>
      <c r="B177" s="200"/>
      <c r="C177" s="201"/>
      <c r="D177" s="202" t="s">
        <v>91</v>
      </c>
      <c r="E177" s="203"/>
      <c r="F177" s="203"/>
      <c r="G177" s="204"/>
      <c r="H177" s="84">
        <f>+H166+H168+H169+H176</f>
        <v>6</v>
      </c>
      <c r="I177" s="68"/>
    </row>
    <row r="178" spans="1:9" ht="37.5" customHeight="1" thickBot="1" x14ac:dyDescent="0.35">
      <c r="A178" s="193" t="s">
        <v>170</v>
      </c>
      <c r="B178" s="110" t="s">
        <v>50</v>
      </c>
      <c r="C178" s="110"/>
      <c r="D178" s="100" t="s">
        <v>84</v>
      </c>
      <c r="E178" s="100"/>
      <c r="F178" s="100" t="s">
        <v>86</v>
      </c>
      <c r="G178" s="100"/>
      <c r="H178" s="84" t="s">
        <v>65</v>
      </c>
      <c r="I178" s="152" t="s">
        <v>65</v>
      </c>
    </row>
    <row r="179" spans="1:9" ht="37.5" customHeight="1" thickBot="1" x14ac:dyDescent="0.35">
      <c r="A179" s="194"/>
      <c r="B179" s="110"/>
      <c r="C179" s="110"/>
      <c r="D179" s="100" t="s">
        <v>85</v>
      </c>
      <c r="E179" s="100"/>
      <c r="F179" s="100" t="s">
        <v>87</v>
      </c>
      <c r="G179" s="100"/>
      <c r="H179" s="84" t="s">
        <v>65</v>
      </c>
      <c r="I179" s="152"/>
    </row>
    <row r="180" spans="1:9" ht="19.05" customHeight="1" thickBot="1" x14ac:dyDescent="0.35">
      <c r="A180" s="106" t="s">
        <v>184</v>
      </c>
      <c r="B180" s="110" t="s">
        <v>182</v>
      </c>
      <c r="C180" s="110"/>
      <c r="D180" s="143" t="s">
        <v>179</v>
      </c>
      <c r="E180" s="102"/>
      <c r="F180" s="102"/>
      <c r="G180" s="102"/>
      <c r="H180" s="84" t="s">
        <v>65</v>
      </c>
      <c r="I180" s="183" t="s">
        <v>181</v>
      </c>
    </row>
    <row r="181" spans="1:9" ht="19.05" customHeight="1" thickBot="1" x14ac:dyDescent="0.35">
      <c r="A181" s="106"/>
      <c r="B181" s="110"/>
      <c r="C181" s="110"/>
      <c r="D181" s="143" t="s">
        <v>180</v>
      </c>
      <c r="E181" s="102"/>
      <c r="F181" s="102"/>
      <c r="G181" s="102"/>
      <c r="H181" s="84"/>
      <c r="I181" s="183"/>
    </row>
    <row r="182" spans="1:9" ht="19.05" customHeight="1" thickBot="1" x14ac:dyDescent="0.35">
      <c r="A182" s="106"/>
      <c r="B182" s="110"/>
      <c r="C182" s="110"/>
      <c r="D182" s="143" t="s">
        <v>98</v>
      </c>
      <c r="E182" s="102"/>
      <c r="F182" s="102"/>
      <c r="G182" s="102"/>
      <c r="H182" s="84"/>
      <c r="I182" s="183"/>
    </row>
    <row r="183" spans="1:9" ht="58.2" thickBot="1" x14ac:dyDescent="0.35">
      <c r="A183" s="47" t="s">
        <v>185</v>
      </c>
      <c r="B183" s="185" t="s">
        <v>183</v>
      </c>
      <c r="C183" s="185"/>
      <c r="D183" s="186"/>
      <c r="E183" s="186"/>
      <c r="F183" s="186"/>
      <c r="G183" s="187"/>
      <c r="H183" s="48" t="s">
        <v>67</v>
      </c>
      <c r="I183" s="51" t="s">
        <v>74</v>
      </c>
    </row>
    <row r="184" spans="1:9" ht="58.2" thickBot="1" x14ac:dyDescent="0.35">
      <c r="A184" s="47" t="s">
        <v>186</v>
      </c>
      <c r="B184" s="126" t="s">
        <v>46</v>
      </c>
      <c r="C184" s="128"/>
      <c r="D184" s="126"/>
      <c r="E184" s="127"/>
      <c r="F184" s="127"/>
      <c r="G184" s="128"/>
      <c r="H184" s="48" t="s">
        <v>67</v>
      </c>
      <c r="I184" s="51" t="s">
        <v>74</v>
      </c>
    </row>
    <row r="185" spans="1:9" ht="58.2" thickBot="1" x14ac:dyDescent="0.35">
      <c r="A185" s="47" t="s">
        <v>187</v>
      </c>
      <c r="B185" s="151" t="s">
        <v>188</v>
      </c>
      <c r="C185" s="151"/>
      <c r="D185" s="184"/>
      <c r="E185" s="151"/>
      <c r="F185" s="151"/>
      <c r="G185" s="151"/>
      <c r="H185" s="48" t="s">
        <v>67</v>
      </c>
      <c r="I185" s="51" t="s">
        <v>74</v>
      </c>
    </row>
    <row r="186" spans="1:9" ht="21" customHeight="1" thickBot="1" x14ac:dyDescent="0.35">
      <c r="A186" s="90" t="s">
        <v>51</v>
      </c>
      <c r="B186" s="90"/>
      <c r="C186" s="90"/>
      <c r="D186" s="90"/>
      <c r="E186" s="90"/>
      <c r="F186" s="90"/>
      <c r="G186" s="90"/>
      <c r="H186" s="90"/>
      <c r="I186" s="91"/>
    </row>
    <row r="187" spans="1:9" ht="42.45" customHeight="1" thickBot="1" x14ac:dyDescent="0.35">
      <c r="A187" s="17" t="s">
        <v>175</v>
      </c>
      <c r="B187" s="110" t="s">
        <v>52</v>
      </c>
      <c r="C187" s="110"/>
      <c r="D187" s="110" t="s">
        <v>90</v>
      </c>
      <c r="E187" s="110"/>
      <c r="F187" s="110"/>
      <c r="G187" s="110"/>
      <c r="H187" s="84">
        <f>IF(D187="Yes",1,0)</f>
        <v>0</v>
      </c>
      <c r="I187" s="55" t="s">
        <v>173</v>
      </c>
    </row>
    <row r="188" spans="1:9" ht="44.55" customHeight="1" thickBot="1" x14ac:dyDescent="0.35">
      <c r="A188" s="17" t="s">
        <v>176</v>
      </c>
      <c r="B188" s="110" t="s">
        <v>53</v>
      </c>
      <c r="C188" s="110"/>
      <c r="D188" s="110" t="s">
        <v>90</v>
      </c>
      <c r="E188" s="110"/>
      <c r="F188" s="110"/>
      <c r="G188" s="110"/>
      <c r="H188" s="84">
        <f>IF(D188="Yes",1,0)</f>
        <v>0</v>
      </c>
      <c r="I188" s="58" t="s">
        <v>65</v>
      </c>
    </row>
    <row r="189" spans="1:9" ht="30.45" customHeight="1" thickBot="1" x14ac:dyDescent="0.35">
      <c r="A189" s="17" t="s">
        <v>177</v>
      </c>
      <c r="B189" s="110" t="s">
        <v>54</v>
      </c>
      <c r="C189" s="110"/>
      <c r="D189" s="110" t="s">
        <v>89</v>
      </c>
      <c r="E189" s="110"/>
      <c r="F189" s="110"/>
      <c r="G189" s="110"/>
      <c r="H189" s="84">
        <f>IF(D189="Yes",1,0)</f>
        <v>1</v>
      </c>
      <c r="I189" s="57" t="s">
        <v>171</v>
      </c>
    </row>
    <row r="190" spans="1:9" ht="33" customHeight="1" thickBot="1" x14ac:dyDescent="0.35">
      <c r="A190" s="17" t="s">
        <v>178</v>
      </c>
      <c r="B190" s="110" t="s">
        <v>55</v>
      </c>
      <c r="C190" s="110"/>
      <c r="D190" s="110" t="s">
        <v>90</v>
      </c>
      <c r="E190" s="110"/>
      <c r="F190" s="110"/>
      <c r="G190" s="110"/>
      <c r="H190" s="84">
        <f>IF(D190="Yes",1,0)</f>
        <v>0</v>
      </c>
      <c r="I190" s="55" t="s">
        <v>172</v>
      </c>
    </row>
    <row r="191" spans="1:9" s="11" customFormat="1" ht="16.5" customHeight="1" thickBot="1" x14ac:dyDescent="0.35">
      <c r="A191" s="90" t="s">
        <v>56</v>
      </c>
      <c r="B191" s="90"/>
      <c r="C191" s="90"/>
      <c r="D191" s="90"/>
      <c r="E191" s="90"/>
      <c r="F191" s="90"/>
      <c r="G191" s="90"/>
      <c r="H191" s="90"/>
      <c r="I191" s="91"/>
    </row>
    <row r="192" spans="1:9" ht="28.95" customHeight="1" thickBot="1" x14ac:dyDescent="0.35">
      <c r="A192" s="17" t="s">
        <v>189</v>
      </c>
      <c r="B192" s="110" t="s">
        <v>57</v>
      </c>
      <c r="C192" s="110"/>
      <c r="D192" s="110" t="s">
        <v>90</v>
      </c>
      <c r="E192" s="110"/>
      <c r="F192" s="110"/>
      <c r="G192" s="110"/>
      <c r="H192" s="84">
        <f>IF(D192="Yes",1,0)</f>
        <v>0</v>
      </c>
      <c r="I192" s="55" t="s">
        <v>174</v>
      </c>
    </row>
    <row r="193" spans="1:9" ht="45" customHeight="1" thickBot="1" x14ac:dyDescent="0.35">
      <c r="A193" s="17" t="s">
        <v>190</v>
      </c>
      <c r="B193" s="110" t="s">
        <v>58</v>
      </c>
      <c r="C193" s="110"/>
      <c r="D193" s="110" t="s">
        <v>90</v>
      </c>
      <c r="E193" s="110"/>
      <c r="F193" s="110"/>
      <c r="G193" s="110"/>
      <c r="H193" s="84">
        <f>IF(D193="Yes",1,0)</f>
        <v>0</v>
      </c>
      <c r="I193" s="55" t="s">
        <v>174</v>
      </c>
    </row>
    <row r="194" spans="1:9" ht="45" customHeight="1" thickBot="1" x14ac:dyDescent="0.35">
      <c r="A194" s="17" t="s">
        <v>191</v>
      </c>
      <c r="B194" s="110" t="s">
        <v>59</v>
      </c>
      <c r="C194" s="110"/>
      <c r="D194" s="110" t="s">
        <v>90</v>
      </c>
      <c r="E194" s="110"/>
      <c r="F194" s="110"/>
      <c r="G194" s="110"/>
      <c r="H194" s="84">
        <f>IF(D194="Yes",-1,0)</f>
        <v>0</v>
      </c>
      <c r="I194" s="55" t="s">
        <v>174</v>
      </c>
    </row>
    <row r="195" spans="1:9" ht="45" customHeight="1" thickBot="1" x14ac:dyDescent="0.35">
      <c r="A195" s="17" t="s">
        <v>192</v>
      </c>
      <c r="B195" s="110" t="s">
        <v>60</v>
      </c>
      <c r="C195" s="110"/>
      <c r="D195" s="110" t="s">
        <v>90</v>
      </c>
      <c r="E195" s="110"/>
      <c r="F195" s="110"/>
      <c r="G195" s="110"/>
      <c r="H195" s="84">
        <f>IF(D195="Yes",1,0)</f>
        <v>0</v>
      </c>
      <c r="I195" s="55" t="s">
        <v>174</v>
      </c>
    </row>
    <row r="196" spans="1:9" ht="17.55" customHeight="1" thickBot="1" x14ac:dyDescent="0.35">
      <c r="A196" s="90" t="s">
        <v>61</v>
      </c>
      <c r="B196" s="90"/>
      <c r="C196" s="90"/>
      <c r="D196" s="90"/>
      <c r="E196" s="90"/>
      <c r="F196" s="90"/>
      <c r="G196" s="90"/>
      <c r="H196" s="90"/>
      <c r="I196" s="91"/>
    </row>
    <row r="197" spans="1:9" ht="62.4" customHeight="1" thickBot="1" x14ac:dyDescent="0.35">
      <c r="A197" s="87"/>
      <c r="B197" s="88"/>
      <c r="C197" s="88"/>
      <c r="D197" s="88"/>
      <c r="E197" s="88"/>
      <c r="F197" s="88"/>
      <c r="G197" s="88"/>
      <c r="H197" s="88"/>
      <c r="I197" s="89"/>
    </row>
    <row r="198" spans="1:9" x14ac:dyDescent="0.3">
      <c r="B198" s="3"/>
      <c r="C198" s="3"/>
      <c r="D198" s="3"/>
      <c r="E198" s="3"/>
      <c r="F198" s="3"/>
      <c r="G198" s="3"/>
      <c r="H198" s="4"/>
    </row>
    <row r="199" spans="1:9" ht="15.6" x14ac:dyDescent="0.3">
      <c r="B199" s="1"/>
      <c r="C199" s="1"/>
      <c r="D199" s="1"/>
      <c r="E199" s="1"/>
      <c r="F199" s="1"/>
      <c r="G199" s="1"/>
      <c r="H199" s="5"/>
    </row>
    <row r="200" spans="1:9" ht="15.6" x14ac:dyDescent="0.3">
      <c r="B200" s="2"/>
    </row>
  </sheetData>
  <mergeCells count="332">
    <mergeCell ref="D170:G170"/>
    <mergeCell ref="D172:G172"/>
    <mergeCell ref="B172:C172"/>
    <mergeCell ref="B169:C169"/>
    <mergeCell ref="B167:C167"/>
    <mergeCell ref="D173:G173"/>
    <mergeCell ref="B173:C173"/>
    <mergeCell ref="B141:C141"/>
    <mergeCell ref="B140:C140"/>
    <mergeCell ref="D152:G152"/>
    <mergeCell ref="D153:G153"/>
    <mergeCell ref="D147:G147"/>
    <mergeCell ref="D149:G149"/>
    <mergeCell ref="B151:C151"/>
    <mergeCell ref="D162:G162"/>
    <mergeCell ref="D163:G163"/>
    <mergeCell ref="D164:G164"/>
    <mergeCell ref="C156:G156"/>
    <mergeCell ref="I112:I116"/>
    <mergeCell ref="I160:I164"/>
    <mergeCell ref="I178:I179"/>
    <mergeCell ref="A160:A164"/>
    <mergeCell ref="A178:A179"/>
    <mergeCell ref="A186:I186"/>
    <mergeCell ref="A112:A116"/>
    <mergeCell ref="B126:C132"/>
    <mergeCell ref="A154:I154"/>
    <mergeCell ref="C155:G155"/>
    <mergeCell ref="B152:C152"/>
    <mergeCell ref="A124:I124"/>
    <mergeCell ref="A125:I125"/>
    <mergeCell ref="D126:G126"/>
    <mergeCell ref="D127:G127"/>
    <mergeCell ref="D128:G128"/>
    <mergeCell ref="B177:C177"/>
    <mergeCell ref="D177:G177"/>
    <mergeCell ref="A166:A177"/>
    <mergeCell ref="B133:C133"/>
    <mergeCell ref="D133:G133"/>
    <mergeCell ref="A165:I165"/>
    <mergeCell ref="B166:C166"/>
    <mergeCell ref="B168:C168"/>
    <mergeCell ref="D130:G130"/>
    <mergeCell ref="D131:G131"/>
    <mergeCell ref="D122:G122"/>
    <mergeCell ref="D151:G151"/>
    <mergeCell ref="B195:C195"/>
    <mergeCell ref="D195:G195"/>
    <mergeCell ref="B188:C188"/>
    <mergeCell ref="D188:G188"/>
    <mergeCell ref="B193:C193"/>
    <mergeCell ref="D141:G141"/>
    <mergeCell ref="B144:C144"/>
    <mergeCell ref="B146:C146"/>
    <mergeCell ref="B148:C148"/>
    <mergeCell ref="D144:G144"/>
    <mergeCell ref="D146:G146"/>
    <mergeCell ref="D148:G148"/>
    <mergeCell ref="A191:I191"/>
    <mergeCell ref="B170:C170"/>
    <mergeCell ref="B171:C171"/>
    <mergeCell ref="B174:C174"/>
    <mergeCell ref="B175:C175"/>
    <mergeCell ref="B176:C176"/>
    <mergeCell ref="D167:G167"/>
    <mergeCell ref="D169:G169"/>
    <mergeCell ref="I180:I182"/>
    <mergeCell ref="D193:G193"/>
    <mergeCell ref="D194:G194"/>
    <mergeCell ref="B194:C194"/>
    <mergeCell ref="B190:C190"/>
    <mergeCell ref="D190:G190"/>
    <mergeCell ref="B192:C192"/>
    <mergeCell ref="D192:G192"/>
    <mergeCell ref="D189:G189"/>
    <mergeCell ref="B189:C189"/>
    <mergeCell ref="B187:C187"/>
    <mergeCell ref="D187:G187"/>
    <mergeCell ref="B185:C185"/>
    <mergeCell ref="D185:G185"/>
    <mergeCell ref="B183:C183"/>
    <mergeCell ref="D183:G183"/>
    <mergeCell ref="B184:C184"/>
    <mergeCell ref="D184:G184"/>
    <mergeCell ref="D107:G107"/>
    <mergeCell ref="D108:G108"/>
    <mergeCell ref="D109:G109"/>
    <mergeCell ref="D110:G110"/>
    <mergeCell ref="D111:G111"/>
    <mergeCell ref="I126:I132"/>
    <mergeCell ref="A126:A132"/>
    <mergeCell ref="D57:G57"/>
    <mergeCell ref="D58:G58"/>
    <mergeCell ref="D59:G59"/>
    <mergeCell ref="D60:G60"/>
    <mergeCell ref="B57:C60"/>
    <mergeCell ref="I57:I60"/>
    <mergeCell ref="I107:I111"/>
    <mergeCell ref="B107:C111"/>
    <mergeCell ref="D112:G112"/>
    <mergeCell ref="D113:G113"/>
    <mergeCell ref="D114:G114"/>
    <mergeCell ref="A117:A122"/>
    <mergeCell ref="I117:I122"/>
    <mergeCell ref="A123:I123"/>
    <mergeCell ref="A84:A88"/>
    <mergeCell ref="A89:A97"/>
    <mergeCell ref="D129:G129"/>
    <mergeCell ref="D91:G91"/>
    <mergeCell ref="D92:G92"/>
    <mergeCell ref="D93:G93"/>
    <mergeCell ref="D98:G98"/>
    <mergeCell ref="D95:G95"/>
    <mergeCell ref="D97:G97"/>
    <mergeCell ref="B89:C97"/>
    <mergeCell ref="A57:A60"/>
    <mergeCell ref="D84:G84"/>
    <mergeCell ref="D94:G94"/>
    <mergeCell ref="D85:G85"/>
    <mergeCell ref="D69:G69"/>
    <mergeCell ref="D70:G70"/>
    <mergeCell ref="B61:C61"/>
    <mergeCell ref="B63:C63"/>
    <mergeCell ref="A106:A111"/>
    <mergeCell ref="D106:G106"/>
    <mergeCell ref="I64:I69"/>
    <mergeCell ref="A64:A69"/>
    <mergeCell ref="I71:I75"/>
    <mergeCell ref="A71:A75"/>
    <mergeCell ref="I78:I83"/>
    <mergeCell ref="I84:I88"/>
    <mergeCell ref="B64:C69"/>
    <mergeCell ref="D79:G79"/>
    <mergeCell ref="D80:G80"/>
    <mergeCell ref="D81:G81"/>
    <mergeCell ref="B71:C75"/>
    <mergeCell ref="D71:G71"/>
    <mergeCell ref="D72:G72"/>
    <mergeCell ref="D73:G73"/>
    <mergeCell ref="D75:G75"/>
    <mergeCell ref="B70:C70"/>
    <mergeCell ref="B98:C98"/>
    <mergeCell ref="B99:C105"/>
    <mergeCell ref="I99:I105"/>
    <mergeCell ref="A99:A105"/>
    <mergeCell ref="I89:I97"/>
    <mergeCell ref="A78:A83"/>
    <mergeCell ref="A1:I1"/>
    <mergeCell ref="A3:I3"/>
    <mergeCell ref="A7:A8"/>
    <mergeCell ref="A15:A18"/>
    <mergeCell ref="A19:I19"/>
    <mergeCell ref="B23:C23"/>
    <mergeCell ref="D23:G23"/>
    <mergeCell ref="B20:C20"/>
    <mergeCell ref="D20:G20"/>
    <mergeCell ref="D21:G21"/>
    <mergeCell ref="B21:C21"/>
    <mergeCell ref="D22:G22"/>
    <mergeCell ref="B13:C13"/>
    <mergeCell ref="E13:F13"/>
    <mergeCell ref="B14:C14"/>
    <mergeCell ref="B9:C9"/>
    <mergeCell ref="D9:E9"/>
    <mergeCell ref="F9:G9"/>
    <mergeCell ref="E14:F14"/>
    <mergeCell ref="B15:C18"/>
    <mergeCell ref="D15:G15"/>
    <mergeCell ref="A50:A56"/>
    <mergeCell ref="I50:I56"/>
    <mergeCell ref="H7:H8"/>
    <mergeCell ref="I7:I8"/>
    <mergeCell ref="A25:A31"/>
    <mergeCell ref="A32:I32"/>
    <mergeCell ref="A36:A42"/>
    <mergeCell ref="D50:G50"/>
    <mergeCell ref="D51:G51"/>
    <mergeCell ref="D54:G54"/>
    <mergeCell ref="D56:G56"/>
    <mergeCell ref="B24:C24"/>
    <mergeCell ref="D24:G24"/>
    <mergeCell ref="B22:C22"/>
    <mergeCell ref="B33:C33"/>
    <mergeCell ref="D33:G33"/>
    <mergeCell ref="D26:G26"/>
    <mergeCell ref="D27:G27"/>
    <mergeCell ref="I36:I42"/>
    <mergeCell ref="D25:G25"/>
    <mergeCell ref="B25:C31"/>
    <mergeCell ref="I25:I31"/>
    <mergeCell ref="B47:C47"/>
    <mergeCell ref="B35:C35"/>
    <mergeCell ref="D132:G132"/>
    <mergeCell ref="D135:G135"/>
    <mergeCell ref="D138:G138"/>
    <mergeCell ref="D139:G139"/>
    <mergeCell ref="D142:G142"/>
    <mergeCell ref="D143:G143"/>
    <mergeCell ref="D145:G145"/>
    <mergeCell ref="B76:C76"/>
    <mergeCell ref="B106:C106"/>
    <mergeCell ref="B112:C116"/>
    <mergeCell ref="D116:G116"/>
    <mergeCell ref="D120:G120"/>
    <mergeCell ref="B117:C122"/>
    <mergeCell ref="D78:G78"/>
    <mergeCell ref="D83:G83"/>
    <mergeCell ref="D86:G86"/>
    <mergeCell ref="D88:G88"/>
    <mergeCell ref="B78:C83"/>
    <mergeCell ref="B84:C88"/>
    <mergeCell ref="B77:C77"/>
    <mergeCell ref="D117:G117"/>
    <mergeCell ref="D118:G118"/>
    <mergeCell ref="D119:G119"/>
    <mergeCell ref="D99:G99"/>
    <mergeCell ref="B178:C179"/>
    <mergeCell ref="D178:E178"/>
    <mergeCell ref="F178:G178"/>
    <mergeCell ref="D179:E179"/>
    <mergeCell ref="F179:G179"/>
    <mergeCell ref="B180:C182"/>
    <mergeCell ref="D180:G180"/>
    <mergeCell ref="D181:G181"/>
    <mergeCell ref="D182:G182"/>
    <mergeCell ref="D176:G176"/>
    <mergeCell ref="B135:C135"/>
    <mergeCell ref="B136:C136"/>
    <mergeCell ref="B137:C137"/>
    <mergeCell ref="B138:C138"/>
    <mergeCell ref="D140:G140"/>
    <mergeCell ref="B139:C139"/>
    <mergeCell ref="B142:C142"/>
    <mergeCell ref="B143:C143"/>
    <mergeCell ref="B145:C145"/>
    <mergeCell ref="B147:C147"/>
    <mergeCell ref="B149:C149"/>
    <mergeCell ref="B150:C150"/>
    <mergeCell ref="A159:I159"/>
    <mergeCell ref="A157:I157"/>
    <mergeCell ref="C158:G158"/>
    <mergeCell ref="D166:G166"/>
    <mergeCell ref="D168:G168"/>
    <mergeCell ref="D171:G171"/>
    <mergeCell ref="D174:G174"/>
    <mergeCell ref="D175:G175"/>
    <mergeCell ref="B160:C164"/>
    <mergeCell ref="D160:G160"/>
    <mergeCell ref="D161:G161"/>
    <mergeCell ref="A135:A150"/>
    <mergeCell ref="D150:G150"/>
    <mergeCell ref="D136:G136"/>
    <mergeCell ref="D137:G137"/>
    <mergeCell ref="A134:I134"/>
    <mergeCell ref="B12:C12"/>
    <mergeCell ref="E12:F12"/>
    <mergeCell ref="B2:G2"/>
    <mergeCell ref="B4:C4"/>
    <mergeCell ref="D4:G4"/>
    <mergeCell ref="B5:C5"/>
    <mergeCell ref="D5:G5"/>
    <mergeCell ref="B6:C6"/>
    <mergeCell ref="D6:G6"/>
    <mergeCell ref="B7:C8"/>
    <mergeCell ref="D7:G7"/>
    <mergeCell ref="D8:G8"/>
    <mergeCell ref="D10:G10"/>
    <mergeCell ref="B10:C10"/>
    <mergeCell ref="B11:C11"/>
    <mergeCell ref="E11:F11"/>
    <mergeCell ref="D16:G16"/>
    <mergeCell ref="D17:G17"/>
    <mergeCell ref="D18:G18"/>
    <mergeCell ref="D100:G100"/>
    <mergeCell ref="D101:G101"/>
    <mergeCell ref="D102:G102"/>
    <mergeCell ref="D28:G28"/>
    <mergeCell ref="D29:G29"/>
    <mergeCell ref="D31:G31"/>
    <mergeCell ref="D89:G89"/>
    <mergeCell ref="D62:G62"/>
    <mergeCell ref="D77:G77"/>
    <mergeCell ref="D68:G68"/>
    <mergeCell ref="D65:G65"/>
    <mergeCell ref="D66:G66"/>
    <mergeCell ref="D76:G76"/>
    <mergeCell ref="D36:G36"/>
    <mergeCell ref="D43:G43"/>
    <mergeCell ref="D40:G40"/>
    <mergeCell ref="D38:G38"/>
    <mergeCell ref="D46:G46"/>
    <mergeCell ref="D67:G67"/>
    <mergeCell ref="D47:G47"/>
    <mergeCell ref="D61:G61"/>
    <mergeCell ref="D63:G63"/>
    <mergeCell ref="D64:G64"/>
    <mergeCell ref="D90:G90"/>
    <mergeCell ref="B48:C48"/>
    <mergeCell ref="D48:G48"/>
    <mergeCell ref="B49:C49"/>
    <mergeCell ref="D49:G49"/>
    <mergeCell ref="B50:C56"/>
    <mergeCell ref="B62:C62"/>
    <mergeCell ref="B43:C43"/>
    <mergeCell ref="B36:C42"/>
    <mergeCell ref="D37:G37"/>
    <mergeCell ref="D39:G39"/>
    <mergeCell ref="D42:G42"/>
    <mergeCell ref="A197:I197"/>
    <mergeCell ref="A196:I196"/>
    <mergeCell ref="A45:I45"/>
    <mergeCell ref="A44:I44"/>
    <mergeCell ref="D30:G30"/>
    <mergeCell ref="D41:G41"/>
    <mergeCell ref="D55:G55"/>
    <mergeCell ref="D74:G74"/>
    <mergeCell ref="D82:G82"/>
    <mergeCell ref="D87:G87"/>
    <mergeCell ref="D96:G96"/>
    <mergeCell ref="D104:G104"/>
    <mergeCell ref="D115:G115"/>
    <mergeCell ref="D121:G121"/>
    <mergeCell ref="D52:G52"/>
    <mergeCell ref="D53:G53"/>
    <mergeCell ref="A180:A182"/>
    <mergeCell ref="B153:C153"/>
    <mergeCell ref="D103:G103"/>
    <mergeCell ref="D105:G105"/>
    <mergeCell ref="B34:C34"/>
    <mergeCell ref="D34:G34"/>
    <mergeCell ref="D35:G35"/>
    <mergeCell ref="B46:C46"/>
  </mergeCells>
  <phoneticPr fontId="13" type="noConversion"/>
  <dataValidations count="11">
    <dataValidation type="list" allowBlank="1" showInputMessage="1" showErrorMessage="1" sqref="D20:G23 D33:G35 D43:G43 D98:G98 C155:G156 C158:G158 D187:G190 D192:G195 D149:G149 D139:G139 D141:G141 D143:G143 D145:G145 D147:G147 D170:G170 D172:G172 D174:G174 D176:G176" xr:uid="{CCAECECB-AAEE-46E9-BC04-EB0DF3D12E59}">
      <formula1>"Yes, No"</formula1>
    </dataValidation>
    <dataValidation type="list" allowBlank="1" showInputMessage="1" showErrorMessage="1" sqref="D151:G151" xr:uid="{A4311290-0898-473A-9582-98C34269BFD0}">
      <formula1>"Two-phase centrifuge,Three-phase centrifuge/Pressing"</formula1>
    </dataValidation>
    <dataValidation type="list" allowBlank="1" showInputMessage="1" showErrorMessage="1" sqref="D106:G106 D135:D136 E135:G135 D166:D167 E166:G166" xr:uid="{BE3EA5ED-D64E-46E6-9C73-1E2FEE9A2759}">
      <formula1>"Yes,No"</formula1>
    </dataValidation>
    <dataValidation type="list" allowBlank="1" showInputMessage="1" showErrorMessage="1" sqref="D137:G137 D168:G168" xr:uid="{D04662E0-FE84-4D45-BCB6-76388409FED2}">
      <formula1>"Manual Harvesting, Mechanization Harvesting"</formula1>
    </dataValidation>
    <dataValidation type="list" allowBlank="1" showInputMessage="1" showErrorMessage="1" sqref="D142:G142" xr:uid="{9FFCF43B-8D8B-44C9-945A-097598A766F5}">
      <formula1>"Stone mills, Metal toothed grinders, Disk mills ,Hammer mills, Other"</formula1>
    </dataValidation>
    <dataValidation type="list" allowBlank="1" showInputMessage="1" showErrorMessage="1" sqref="D140:G140 D171:G171" xr:uid="{42D329FC-0A67-4B89-86D6-66F3975FF9A7}">
      <formula1>"Aspirators, Blowers, Vibrating sieves, Other"</formula1>
    </dataValidation>
    <dataValidation type="list" allowBlank="1" showInputMessage="1" showErrorMessage="1" sqref="D144:G144" xr:uid="{760EF051-23A3-4878-8AC6-25E1AF1F8745}">
      <formula1>"Horizonal malaxer, Vertical malaxer, Other"</formula1>
    </dataValidation>
    <dataValidation type="list" allowBlank="1" showInputMessage="1" showErrorMessage="1" sqref="D146:G146" xr:uid="{A609C2BA-8ADA-4688-8365-8470999037F1}">
      <formula1>"Paper filter, Earth filter, Other"</formula1>
    </dataValidation>
    <dataValidation type="list" allowBlank="1" showInputMessage="1" showErrorMessage="1" sqref="D148:G148" xr:uid="{B8701A61-6009-425A-9591-2A2097DCC299}">
      <mc:AlternateContent xmlns:x12ac="http://schemas.microsoft.com/office/spreadsheetml/2011/1/ac" xmlns:mc="http://schemas.openxmlformats.org/markup-compatibility/2006">
        <mc:Choice Requires="x12ac">
          <x12ac:list>"Manual, Gravity fillers", Vacuum fillers, Pump fillers, Integrated bottling lines, Other</x12ac:list>
        </mc:Choice>
        <mc:Fallback>
          <formula1>"Manual, Gravity fillers, Vacuum fillers, Pump fillers, Integrated bottling lines, Other"</formula1>
        </mc:Fallback>
      </mc:AlternateContent>
    </dataValidation>
    <dataValidation type="list" allowBlank="1" showInputMessage="1" showErrorMessage="1" sqref="D173:G173" xr:uid="{E05C3F71-B673-471B-9B49-75FC13E8C95E}">
      <formula1>"Mechanical sieves / screens, Roller graders, Optical sorting machines, Other"</formula1>
    </dataValidation>
    <dataValidation type="list" allowBlank="1" showInputMessage="1" showErrorMessage="1" sqref="D175:G175" xr:uid="{8043FF36-7D2E-41D1-906D-6A7731398644}">
      <formula1>"Glass jars, Cans, Plastic containers, Vacuum packs, Barrels and Drums, Other"</formula1>
    </dataValidation>
  </dataValidations>
  <hyperlinks>
    <hyperlink ref="B193" r:id="rId1" display="https://food.ec.europa.eu/horizontal-topics/farm-fork-strategy_en" xr:uid="{AF18B2CA-9E79-4F6B-B546-6C8AD8E5D562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22860</xdr:colOff>
                    <xdr:row>6</xdr:row>
                    <xdr:rowOff>7620</xdr:rowOff>
                  </from>
                  <to>
                    <xdr:col>3</xdr:col>
                    <xdr:colOff>251460</xdr:colOff>
                    <xdr:row>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3</xdr:col>
                    <xdr:colOff>22860</xdr:colOff>
                    <xdr:row>35</xdr:row>
                    <xdr:rowOff>0</xdr:rowOff>
                  </from>
                  <to>
                    <xdr:col>3</xdr:col>
                    <xdr:colOff>251460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7" name="Check Box 35">
              <controlPr defaultSize="0" autoFill="0" autoLine="0" autoPict="0">
                <anchor moveWithCells="1">
                  <from>
                    <xdr:col>3</xdr:col>
                    <xdr:colOff>30480</xdr:colOff>
                    <xdr:row>70</xdr:row>
                    <xdr:rowOff>0</xdr:rowOff>
                  </from>
                  <to>
                    <xdr:col>3</xdr:col>
                    <xdr:colOff>281940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3</xdr:col>
                    <xdr:colOff>30480</xdr:colOff>
                    <xdr:row>70</xdr:row>
                    <xdr:rowOff>0</xdr:rowOff>
                  </from>
                  <to>
                    <xdr:col>3</xdr:col>
                    <xdr:colOff>281940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9" name="Check Box 37">
              <controlPr defaultSize="0" autoFill="0" autoLine="0" autoPict="0">
                <anchor moveWithCells="1">
                  <from>
                    <xdr:col>3</xdr:col>
                    <xdr:colOff>30480</xdr:colOff>
                    <xdr:row>70</xdr:row>
                    <xdr:rowOff>0</xdr:rowOff>
                  </from>
                  <to>
                    <xdr:col>3</xdr:col>
                    <xdr:colOff>281940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0" name="Check Box 41">
              <controlPr defaultSize="0" autoFill="0" autoLine="0" autoPict="0">
                <anchor moveWithCells="1">
                  <from>
                    <xdr:col>2</xdr:col>
                    <xdr:colOff>601980</xdr:colOff>
                    <xdr:row>24</xdr:row>
                    <xdr:rowOff>22860</xdr:rowOff>
                  </from>
                  <to>
                    <xdr:col>3</xdr:col>
                    <xdr:colOff>228600</xdr:colOff>
                    <xdr:row>24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1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15240</xdr:rowOff>
                  </from>
                  <to>
                    <xdr:col>3</xdr:col>
                    <xdr:colOff>228600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2" name="Check Box 43">
              <controlPr defaultSize="0" autoFill="0" autoLine="0" autoPict="0">
                <anchor moveWithCells="1">
                  <from>
                    <xdr:col>3</xdr:col>
                    <xdr:colOff>7620</xdr:colOff>
                    <xdr:row>26</xdr:row>
                    <xdr:rowOff>22860</xdr:rowOff>
                  </from>
                  <to>
                    <xdr:col>3</xdr:col>
                    <xdr:colOff>243840</xdr:colOff>
                    <xdr:row>26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3</xdr:col>
                    <xdr:colOff>15240</xdr:colOff>
                    <xdr:row>27</xdr:row>
                    <xdr:rowOff>22860</xdr:rowOff>
                  </from>
                  <to>
                    <xdr:col>3</xdr:col>
                    <xdr:colOff>243840</xdr:colOff>
                    <xdr:row>27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>
                <anchor moveWithCells="1">
                  <from>
                    <xdr:col>3</xdr:col>
                    <xdr:colOff>7620</xdr:colOff>
                    <xdr:row>28</xdr:row>
                    <xdr:rowOff>7620</xdr:rowOff>
                  </from>
                  <to>
                    <xdr:col>3</xdr:col>
                    <xdr:colOff>243840</xdr:colOff>
                    <xdr:row>28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3</xdr:col>
                    <xdr:colOff>22860</xdr:colOff>
                    <xdr:row>37</xdr:row>
                    <xdr:rowOff>15240</xdr:rowOff>
                  </from>
                  <to>
                    <xdr:col>3</xdr:col>
                    <xdr:colOff>251460</xdr:colOff>
                    <xdr:row>37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3</xdr:col>
                    <xdr:colOff>22860</xdr:colOff>
                    <xdr:row>36</xdr:row>
                    <xdr:rowOff>15240</xdr:rowOff>
                  </from>
                  <to>
                    <xdr:col>3</xdr:col>
                    <xdr:colOff>251460</xdr:colOff>
                    <xdr:row>36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7" name="Check Box 50">
              <controlPr defaultSize="0" autoFill="0" autoLine="0" autoPict="0">
                <anchor moveWithCells="1">
                  <from>
                    <xdr:col>3</xdr:col>
                    <xdr:colOff>22860</xdr:colOff>
                    <xdr:row>38</xdr:row>
                    <xdr:rowOff>15240</xdr:rowOff>
                  </from>
                  <to>
                    <xdr:col>3</xdr:col>
                    <xdr:colOff>251460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8" name="Check Box 51">
              <controlPr defaultSize="0" autoFill="0" autoLine="0" autoPict="0">
                <anchor moveWithCells="1">
                  <from>
                    <xdr:col>3</xdr:col>
                    <xdr:colOff>22860</xdr:colOff>
                    <xdr:row>39</xdr:row>
                    <xdr:rowOff>15240</xdr:rowOff>
                  </from>
                  <to>
                    <xdr:col>3</xdr:col>
                    <xdr:colOff>251460</xdr:colOff>
                    <xdr:row>39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9" name="Check Box 56">
              <controlPr defaultSize="0" autoFill="0" autoLine="0" autoPict="0">
                <anchor moveWithCells="1">
                  <from>
                    <xdr:col>3</xdr:col>
                    <xdr:colOff>0</xdr:colOff>
                    <xdr:row>53</xdr:row>
                    <xdr:rowOff>0</xdr:rowOff>
                  </from>
                  <to>
                    <xdr:col>3</xdr:col>
                    <xdr:colOff>228600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0" name="Check Box 57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0</xdr:rowOff>
                  </from>
                  <to>
                    <xdr:col>3</xdr:col>
                    <xdr:colOff>228600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49</xdr:row>
                    <xdr:rowOff>0</xdr:rowOff>
                  </from>
                  <to>
                    <xdr:col>3</xdr:col>
                    <xdr:colOff>228600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Check Box 59">
              <controlPr defaultSize="0" autoFill="0" autoLine="0" autoPict="0">
                <anchor moveWithCells="1">
                  <from>
                    <xdr:col>3</xdr:col>
                    <xdr:colOff>7620</xdr:colOff>
                    <xdr:row>64</xdr:row>
                    <xdr:rowOff>38100</xdr:rowOff>
                  </from>
                  <to>
                    <xdr:col>3</xdr:col>
                    <xdr:colOff>243840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Check Box 60">
              <controlPr defaultSize="0" autoFill="0" autoLine="0" autoPict="0">
                <anchor moveWithCells="1">
                  <from>
                    <xdr:col>3</xdr:col>
                    <xdr:colOff>7620</xdr:colOff>
                    <xdr:row>65</xdr:row>
                    <xdr:rowOff>38100</xdr:rowOff>
                  </from>
                  <to>
                    <xdr:col>3</xdr:col>
                    <xdr:colOff>243840</xdr:colOff>
                    <xdr:row>65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4" name="Check Box 61">
              <controlPr defaultSize="0" autoFill="0" autoLine="0" autoPict="0">
                <anchor moveWithCells="1">
                  <from>
                    <xdr:col>3</xdr:col>
                    <xdr:colOff>7620</xdr:colOff>
                    <xdr:row>66</xdr:row>
                    <xdr:rowOff>38100</xdr:rowOff>
                  </from>
                  <to>
                    <xdr:col>3</xdr:col>
                    <xdr:colOff>243840</xdr:colOff>
                    <xdr:row>66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Check Box 63">
              <controlPr defaultSize="0" autoFill="0" autoLine="0" autoPict="0">
                <anchor moveWithCells="1">
                  <from>
                    <xdr:col>3</xdr:col>
                    <xdr:colOff>7620</xdr:colOff>
                    <xdr:row>63</xdr:row>
                    <xdr:rowOff>38100</xdr:rowOff>
                  </from>
                  <to>
                    <xdr:col>3</xdr:col>
                    <xdr:colOff>243840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Check Box 64">
              <controlPr defaultSize="0" autoFill="0" autoLine="0" autoPict="0">
                <anchor moveWithCells="1">
                  <from>
                    <xdr:col>3</xdr:col>
                    <xdr:colOff>30480</xdr:colOff>
                    <xdr:row>70</xdr:row>
                    <xdr:rowOff>182880</xdr:rowOff>
                  </from>
                  <to>
                    <xdr:col>3</xdr:col>
                    <xdr:colOff>274320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7" name="Check Box 66">
              <controlPr defaultSize="0" autoFill="0" autoLine="0" autoPict="0">
                <anchor moveWithCells="1">
                  <from>
                    <xdr:col>3</xdr:col>
                    <xdr:colOff>30480</xdr:colOff>
                    <xdr:row>72</xdr:row>
                    <xdr:rowOff>182880</xdr:rowOff>
                  </from>
                  <to>
                    <xdr:col>3</xdr:col>
                    <xdr:colOff>274320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8" name="Check Box 67">
              <controlPr defaultSize="0" autoFill="0" autoLine="0" autoPict="0">
                <anchor moveWithCells="1">
                  <from>
                    <xdr:col>3</xdr:col>
                    <xdr:colOff>30480</xdr:colOff>
                    <xdr:row>72</xdr:row>
                    <xdr:rowOff>0</xdr:rowOff>
                  </from>
                  <to>
                    <xdr:col>3</xdr:col>
                    <xdr:colOff>274320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9" name="Check Box 69">
              <controlPr defaultSize="0" autoFill="0" autoLine="0" autoPict="0">
                <anchor moveWithCells="1">
                  <from>
                    <xdr:col>3</xdr:col>
                    <xdr:colOff>30480</xdr:colOff>
                    <xdr:row>77</xdr:row>
                    <xdr:rowOff>22860</xdr:rowOff>
                  </from>
                  <to>
                    <xdr:col>3</xdr:col>
                    <xdr:colOff>274320</xdr:colOff>
                    <xdr:row>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0" name="Check Box 70">
              <controlPr defaultSize="0" autoFill="0" autoLine="0" autoPict="0">
                <anchor moveWithCells="1">
                  <from>
                    <xdr:col>3</xdr:col>
                    <xdr:colOff>30480</xdr:colOff>
                    <xdr:row>78</xdr:row>
                    <xdr:rowOff>22860</xdr:rowOff>
                  </from>
                  <to>
                    <xdr:col>3</xdr:col>
                    <xdr:colOff>274320</xdr:colOff>
                    <xdr:row>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1" name="Check Box 71">
              <controlPr defaultSize="0" autoFill="0" autoLine="0" autoPict="0">
                <anchor moveWithCells="1">
                  <from>
                    <xdr:col>3</xdr:col>
                    <xdr:colOff>30480</xdr:colOff>
                    <xdr:row>79</xdr:row>
                    <xdr:rowOff>22860</xdr:rowOff>
                  </from>
                  <to>
                    <xdr:col>3</xdr:col>
                    <xdr:colOff>274320</xdr:colOff>
                    <xdr:row>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2" name="Check Box 72">
              <controlPr defaultSize="0" autoFill="0" autoLine="0" autoPict="0">
                <anchor moveWithCells="1">
                  <from>
                    <xdr:col>3</xdr:col>
                    <xdr:colOff>30480</xdr:colOff>
                    <xdr:row>80</xdr:row>
                    <xdr:rowOff>22860</xdr:rowOff>
                  </from>
                  <to>
                    <xdr:col>3</xdr:col>
                    <xdr:colOff>274320</xdr:colOff>
                    <xdr:row>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3" name="Check Box 74">
              <controlPr defaultSize="0" autoFill="0" autoLine="0" autoPict="0">
                <anchor moveWithCells="1">
                  <from>
                    <xdr:col>3</xdr:col>
                    <xdr:colOff>30480</xdr:colOff>
                    <xdr:row>83</xdr:row>
                    <xdr:rowOff>22860</xdr:rowOff>
                  </from>
                  <to>
                    <xdr:col>3</xdr:col>
                    <xdr:colOff>274320</xdr:colOff>
                    <xdr:row>83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4" name="Check Box 75">
              <controlPr defaultSize="0" autoFill="0" autoLine="0" autoPict="0">
                <anchor moveWithCells="1">
                  <from>
                    <xdr:col>3</xdr:col>
                    <xdr:colOff>30480</xdr:colOff>
                    <xdr:row>84</xdr:row>
                    <xdr:rowOff>22860</xdr:rowOff>
                  </from>
                  <to>
                    <xdr:col>3</xdr:col>
                    <xdr:colOff>274320</xdr:colOff>
                    <xdr:row>84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5" name="Check Box 76">
              <controlPr defaultSize="0" autoFill="0" autoLine="0" autoPict="0">
                <anchor moveWithCells="1">
                  <from>
                    <xdr:col>3</xdr:col>
                    <xdr:colOff>30480</xdr:colOff>
                    <xdr:row>85</xdr:row>
                    <xdr:rowOff>22860</xdr:rowOff>
                  </from>
                  <to>
                    <xdr:col>3</xdr:col>
                    <xdr:colOff>274320</xdr:colOff>
                    <xdr:row>85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6" name="Check Box 78">
              <controlPr defaultSize="0" autoFill="0" autoLine="0" autoPict="0">
                <anchor moveWithCells="1">
                  <from>
                    <xdr:col>3</xdr:col>
                    <xdr:colOff>30480</xdr:colOff>
                    <xdr:row>88</xdr:row>
                    <xdr:rowOff>22860</xdr:rowOff>
                  </from>
                  <to>
                    <xdr:col>3</xdr:col>
                    <xdr:colOff>274320</xdr:colOff>
                    <xdr:row>88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7" name="Check Box 79">
              <controlPr defaultSize="0" autoFill="0" autoLine="0" autoPict="0">
                <anchor moveWithCells="1">
                  <from>
                    <xdr:col>3</xdr:col>
                    <xdr:colOff>30480</xdr:colOff>
                    <xdr:row>89</xdr:row>
                    <xdr:rowOff>22860</xdr:rowOff>
                  </from>
                  <to>
                    <xdr:col>3</xdr:col>
                    <xdr:colOff>274320</xdr:colOff>
                    <xdr:row>89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8" name="Check Box 80">
              <controlPr defaultSize="0" autoFill="0" autoLine="0" autoPict="0">
                <anchor moveWithCells="1">
                  <from>
                    <xdr:col>3</xdr:col>
                    <xdr:colOff>30480</xdr:colOff>
                    <xdr:row>90</xdr:row>
                    <xdr:rowOff>22860</xdr:rowOff>
                  </from>
                  <to>
                    <xdr:col>3</xdr:col>
                    <xdr:colOff>274320</xdr:colOff>
                    <xdr:row>90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9" name="Check Box 81">
              <controlPr defaultSize="0" autoFill="0" autoLine="0" autoPict="0">
                <anchor moveWithCells="1">
                  <from>
                    <xdr:col>3</xdr:col>
                    <xdr:colOff>30480</xdr:colOff>
                    <xdr:row>91</xdr:row>
                    <xdr:rowOff>22860</xdr:rowOff>
                  </from>
                  <to>
                    <xdr:col>3</xdr:col>
                    <xdr:colOff>274320</xdr:colOff>
                    <xdr:row>91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0" name="Check Box 82">
              <controlPr defaultSize="0" autoFill="0" autoLine="0" autoPict="0">
                <anchor moveWithCells="1">
                  <from>
                    <xdr:col>3</xdr:col>
                    <xdr:colOff>30480</xdr:colOff>
                    <xdr:row>92</xdr:row>
                    <xdr:rowOff>22860</xdr:rowOff>
                  </from>
                  <to>
                    <xdr:col>3</xdr:col>
                    <xdr:colOff>274320</xdr:colOff>
                    <xdr:row>92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1" name="Check Box 83">
              <controlPr defaultSize="0" autoFill="0" autoLine="0" autoPict="0">
                <anchor moveWithCells="1">
                  <from>
                    <xdr:col>3</xdr:col>
                    <xdr:colOff>30480</xdr:colOff>
                    <xdr:row>93</xdr:row>
                    <xdr:rowOff>22860</xdr:rowOff>
                  </from>
                  <to>
                    <xdr:col>3</xdr:col>
                    <xdr:colOff>274320</xdr:colOff>
                    <xdr:row>93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2" name="Check Box 84">
              <controlPr defaultSize="0" autoFill="0" autoLine="0" autoPict="0">
                <anchor moveWithCells="1">
                  <from>
                    <xdr:col>3</xdr:col>
                    <xdr:colOff>30480</xdr:colOff>
                    <xdr:row>94</xdr:row>
                    <xdr:rowOff>22860</xdr:rowOff>
                  </from>
                  <to>
                    <xdr:col>3</xdr:col>
                    <xdr:colOff>274320</xdr:colOff>
                    <xdr:row>94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3" name="Check Box 86">
              <controlPr defaultSize="0" autoFill="0" autoLine="0" autoPict="0">
                <anchor moveWithCells="1">
                  <from>
                    <xdr:col>3</xdr:col>
                    <xdr:colOff>30480</xdr:colOff>
                    <xdr:row>116</xdr:row>
                    <xdr:rowOff>22860</xdr:rowOff>
                  </from>
                  <to>
                    <xdr:col>3</xdr:col>
                    <xdr:colOff>274320</xdr:colOff>
                    <xdr:row>116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44" name="Check Box 87">
              <controlPr defaultSize="0" autoFill="0" autoLine="0" autoPict="0">
                <anchor moveWithCells="1">
                  <from>
                    <xdr:col>3</xdr:col>
                    <xdr:colOff>30480</xdr:colOff>
                    <xdr:row>117</xdr:row>
                    <xdr:rowOff>22860</xdr:rowOff>
                  </from>
                  <to>
                    <xdr:col>3</xdr:col>
                    <xdr:colOff>274320</xdr:colOff>
                    <xdr:row>117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5" name="Check Box 88">
              <controlPr defaultSize="0" autoFill="0" autoLine="0" autoPict="0">
                <anchor moveWithCells="1">
                  <from>
                    <xdr:col>3</xdr:col>
                    <xdr:colOff>30480</xdr:colOff>
                    <xdr:row>118</xdr:row>
                    <xdr:rowOff>22860</xdr:rowOff>
                  </from>
                  <to>
                    <xdr:col>3</xdr:col>
                    <xdr:colOff>274320</xdr:colOff>
                    <xdr:row>118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6" name="Check Box 89">
              <controlPr defaultSize="0" autoFill="0" autoLine="0" autoPict="0">
                <anchor moveWithCells="1">
                  <from>
                    <xdr:col>3</xdr:col>
                    <xdr:colOff>30480</xdr:colOff>
                    <xdr:row>119</xdr:row>
                    <xdr:rowOff>22860</xdr:rowOff>
                  </from>
                  <to>
                    <xdr:col>3</xdr:col>
                    <xdr:colOff>274320</xdr:colOff>
                    <xdr:row>119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7" name="Check Box 133">
              <controlPr defaultSize="0" autoFill="0" autoLine="0" autoPict="0">
                <anchor moveWithCells="1">
                  <from>
                    <xdr:col>3</xdr:col>
                    <xdr:colOff>30480</xdr:colOff>
                    <xdr:row>177</xdr:row>
                    <xdr:rowOff>22860</xdr:rowOff>
                  </from>
                  <to>
                    <xdr:col>3</xdr:col>
                    <xdr:colOff>274320</xdr:colOff>
                    <xdr:row>177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8" name="Check Box 134">
              <controlPr defaultSize="0" autoFill="0" autoLine="0" autoPict="0">
                <anchor moveWithCells="1">
                  <from>
                    <xdr:col>3</xdr:col>
                    <xdr:colOff>30480</xdr:colOff>
                    <xdr:row>178</xdr:row>
                    <xdr:rowOff>22860</xdr:rowOff>
                  </from>
                  <to>
                    <xdr:col>3</xdr:col>
                    <xdr:colOff>274320</xdr:colOff>
                    <xdr:row>178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9" name="Check Box 135">
              <controlPr defaultSize="0" autoFill="0" autoLine="0" autoPict="0">
                <anchor moveWithCells="1">
                  <from>
                    <xdr:col>5</xdr:col>
                    <xdr:colOff>30480</xdr:colOff>
                    <xdr:row>177</xdr:row>
                    <xdr:rowOff>22860</xdr:rowOff>
                  </from>
                  <to>
                    <xdr:col>5</xdr:col>
                    <xdr:colOff>274320</xdr:colOff>
                    <xdr:row>177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50" name="Check Box 136">
              <controlPr defaultSize="0" autoFill="0" autoLine="0" autoPict="0">
                <anchor moveWithCells="1">
                  <from>
                    <xdr:col>5</xdr:col>
                    <xdr:colOff>30480</xdr:colOff>
                    <xdr:row>178</xdr:row>
                    <xdr:rowOff>22860</xdr:rowOff>
                  </from>
                  <to>
                    <xdr:col>5</xdr:col>
                    <xdr:colOff>274320</xdr:colOff>
                    <xdr:row>178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51" name="Check Box 137">
              <controlPr defaultSize="0" autoFill="0" autoLine="0" autoPict="0">
                <anchor moveWithCells="1">
                  <from>
                    <xdr:col>3</xdr:col>
                    <xdr:colOff>30480</xdr:colOff>
                    <xdr:row>179</xdr:row>
                    <xdr:rowOff>22860</xdr:rowOff>
                  </from>
                  <to>
                    <xdr:col>3</xdr:col>
                    <xdr:colOff>274320</xdr:colOff>
                    <xdr:row>179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52" name="Check Box 138">
              <controlPr defaultSize="0" autoFill="0" autoLine="0" autoPict="0">
                <anchor moveWithCells="1">
                  <from>
                    <xdr:col>3</xdr:col>
                    <xdr:colOff>30480</xdr:colOff>
                    <xdr:row>180</xdr:row>
                    <xdr:rowOff>22860</xdr:rowOff>
                  </from>
                  <to>
                    <xdr:col>3</xdr:col>
                    <xdr:colOff>274320</xdr:colOff>
                    <xdr:row>180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3" name="Check Box 139">
              <controlPr defaultSize="0" autoFill="0" autoLine="0" autoPict="0">
                <anchor moveWithCells="1">
                  <from>
                    <xdr:col>3</xdr:col>
                    <xdr:colOff>30480</xdr:colOff>
                    <xdr:row>181</xdr:row>
                    <xdr:rowOff>22860</xdr:rowOff>
                  </from>
                  <to>
                    <xdr:col>3</xdr:col>
                    <xdr:colOff>274320</xdr:colOff>
                    <xdr:row>181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4" name="Check Box 173">
              <controlPr defaultSize="0" autoFill="0" autoLine="0" autoPict="0">
                <anchor moveWithCells="1">
                  <from>
                    <xdr:col>3</xdr:col>
                    <xdr:colOff>30480</xdr:colOff>
                    <xdr:row>102</xdr:row>
                    <xdr:rowOff>22860</xdr:rowOff>
                  </from>
                  <to>
                    <xdr:col>3</xdr:col>
                    <xdr:colOff>274320</xdr:colOff>
                    <xdr:row>102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5" name="Check Box 174">
              <controlPr defaultSize="0" autoFill="0" autoLine="0" autoPict="0">
                <anchor moveWithCells="1">
                  <from>
                    <xdr:col>3</xdr:col>
                    <xdr:colOff>30480</xdr:colOff>
                    <xdr:row>101</xdr:row>
                    <xdr:rowOff>22860</xdr:rowOff>
                  </from>
                  <to>
                    <xdr:col>3</xdr:col>
                    <xdr:colOff>274320</xdr:colOff>
                    <xdr:row>101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6" name="Check Box 175">
              <controlPr defaultSize="0" autoFill="0" autoLine="0" autoPict="0">
                <anchor moveWithCells="1">
                  <from>
                    <xdr:col>3</xdr:col>
                    <xdr:colOff>30480</xdr:colOff>
                    <xdr:row>100</xdr:row>
                    <xdr:rowOff>22860</xdr:rowOff>
                  </from>
                  <to>
                    <xdr:col>3</xdr:col>
                    <xdr:colOff>274320</xdr:colOff>
                    <xdr:row>100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7" name="Check Box 176">
              <controlPr defaultSize="0" autoFill="0" autoLine="0" autoPict="0">
                <anchor moveWithCells="1">
                  <from>
                    <xdr:col>3</xdr:col>
                    <xdr:colOff>30480</xdr:colOff>
                    <xdr:row>99</xdr:row>
                    <xdr:rowOff>22860</xdr:rowOff>
                  </from>
                  <to>
                    <xdr:col>3</xdr:col>
                    <xdr:colOff>274320</xdr:colOff>
                    <xdr:row>99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8" name="Check Box 177">
              <controlPr defaultSize="0" autoFill="0" autoLine="0" autoPict="0">
                <anchor moveWithCells="1">
                  <from>
                    <xdr:col>3</xdr:col>
                    <xdr:colOff>30480</xdr:colOff>
                    <xdr:row>98</xdr:row>
                    <xdr:rowOff>22860</xdr:rowOff>
                  </from>
                  <to>
                    <xdr:col>3</xdr:col>
                    <xdr:colOff>274320</xdr:colOff>
                    <xdr:row>98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9" name="Check Box 181">
              <controlPr defaultSize="0" autoFill="0" autoLine="0" autoPict="0">
                <anchor moveWithCells="1">
                  <from>
                    <xdr:col>3</xdr:col>
                    <xdr:colOff>22860</xdr:colOff>
                    <xdr:row>7</xdr:row>
                    <xdr:rowOff>7620</xdr:rowOff>
                  </from>
                  <to>
                    <xdr:col>3</xdr:col>
                    <xdr:colOff>251460</xdr:colOff>
                    <xdr:row>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0" name="Check Box 182">
              <controlPr defaultSize="0" autoFill="0" autoLine="0" autoPict="0">
                <anchor moveWithCells="1">
                  <from>
                    <xdr:col>3</xdr:col>
                    <xdr:colOff>22860</xdr:colOff>
                    <xdr:row>8</xdr:row>
                    <xdr:rowOff>7620</xdr:rowOff>
                  </from>
                  <to>
                    <xdr:col>3</xdr:col>
                    <xdr:colOff>251460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1" name="Check Box 183">
              <controlPr defaultSize="0" autoFill="0" autoLine="0" autoPict="0">
                <anchor moveWithCells="1">
                  <from>
                    <xdr:col>5</xdr:col>
                    <xdr:colOff>22860</xdr:colOff>
                    <xdr:row>8</xdr:row>
                    <xdr:rowOff>7620</xdr:rowOff>
                  </from>
                  <to>
                    <xdr:col>5</xdr:col>
                    <xdr:colOff>251460</xdr:colOff>
                    <xdr:row>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2" name="Check Box 184">
              <controlPr defaultSize="0" autoFill="0" autoLine="0" autoPict="0">
                <anchor moveWithCells="1">
                  <from>
                    <xdr:col>3</xdr:col>
                    <xdr:colOff>22860</xdr:colOff>
                    <xdr:row>10</xdr:row>
                    <xdr:rowOff>7620</xdr:rowOff>
                  </from>
                  <to>
                    <xdr:col>3</xdr:col>
                    <xdr:colOff>251460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3" name="Check Box 185">
              <controlPr defaultSize="0" autoFill="0" autoLine="0" autoPict="0">
                <anchor moveWithCells="1">
                  <from>
                    <xdr:col>4</xdr:col>
                    <xdr:colOff>22860</xdr:colOff>
                    <xdr:row>10</xdr:row>
                    <xdr:rowOff>7620</xdr:rowOff>
                  </from>
                  <to>
                    <xdr:col>4</xdr:col>
                    <xdr:colOff>251460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4" name="Check Box 186">
              <controlPr defaultSize="0" autoFill="0" autoLine="0" autoPict="0">
                <anchor moveWithCells="1">
                  <from>
                    <xdr:col>6</xdr:col>
                    <xdr:colOff>22860</xdr:colOff>
                    <xdr:row>10</xdr:row>
                    <xdr:rowOff>7620</xdr:rowOff>
                  </from>
                  <to>
                    <xdr:col>6</xdr:col>
                    <xdr:colOff>251460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65" name="Check Box 187">
              <controlPr defaultSize="0" autoFill="0" autoLine="0" autoPict="0">
                <anchor moveWithCells="1">
                  <from>
                    <xdr:col>6</xdr:col>
                    <xdr:colOff>22860</xdr:colOff>
                    <xdr:row>11</xdr:row>
                    <xdr:rowOff>7620</xdr:rowOff>
                  </from>
                  <to>
                    <xdr:col>6</xdr:col>
                    <xdr:colOff>251460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6" name="Check Box 188">
              <controlPr defaultSize="0" autoFill="0" autoLine="0" autoPict="0">
                <anchor moveWithCells="1">
                  <from>
                    <xdr:col>4</xdr:col>
                    <xdr:colOff>22860</xdr:colOff>
                    <xdr:row>11</xdr:row>
                    <xdr:rowOff>7620</xdr:rowOff>
                  </from>
                  <to>
                    <xdr:col>4</xdr:col>
                    <xdr:colOff>251460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7" name="Check Box 189">
              <controlPr defaultSize="0" autoFill="0" autoLine="0" autoPict="0">
                <anchor moveWithCells="1">
                  <from>
                    <xdr:col>3</xdr:col>
                    <xdr:colOff>22860</xdr:colOff>
                    <xdr:row>11</xdr:row>
                    <xdr:rowOff>7620</xdr:rowOff>
                  </from>
                  <to>
                    <xdr:col>3</xdr:col>
                    <xdr:colOff>251460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8" name="Check Box 190">
              <controlPr defaultSize="0" autoFill="0" autoLine="0" autoPict="0">
                <anchor moveWithCells="1">
                  <from>
                    <xdr:col>3</xdr:col>
                    <xdr:colOff>22860</xdr:colOff>
                    <xdr:row>12</xdr:row>
                    <xdr:rowOff>7620</xdr:rowOff>
                  </from>
                  <to>
                    <xdr:col>3</xdr:col>
                    <xdr:colOff>251460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9" name="Check Box 191">
              <controlPr defaultSize="0" autoFill="0" autoLine="0" autoPict="0">
                <anchor moveWithCells="1">
                  <from>
                    <xdr:col>3</xdr:col>
                    <xdr:colOff>22860</xdr:colOff>
                    <xdr:row>13</xdr:row>
                    <xdr:rowOff>7620</xdr:rowOff>
                  </from>
                  <to>
                    <xdr:col>3</xdr:col>
                    <xdr:colOff>251460</xdr:colOff>
                    <xdr:row>13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0" name="Check Box 192">
              <controlPr defaultSize="0" autoFill="0" autoLine="0" autoPict="0">
                <anchor moveWithCells="1">
                  <from>
                    <xdr:col>4</xdr:col>
                    <xdr:colOff>22860</xdr:colOff>
                    <xdr:row>12</xdr:row>
                    <xdr:rowOff>7620</xdr:rowOff>
                  </from>
                  <to>
                    <xdr:col>4</xdr:col>
                    <xdr:colOff>251460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1" name="Check Box 193">
              <controlPr defaultSize="0" autoFill="0" autoLine="0" autoPict="0">
                <anchor moveWithCells="1">
                  <from>
                    <xdr:col>4</xdr:col>
                    <xdr:colOff>22860</xdr:colOff>
                    <xdr:row>13</xdr:row>
                    <xdr:rowOff>7620</xdr:rowOff>
                  </from>
                  <to>
                    <xdr:col>4</xdr:col>
                    <xdr:colOff>251460</xdr:colOff>
                    <xdr:row>13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2" name="Check Box 194">
              <controlPr defaultSize="0" autoFill="0" autoLine="0" autoPict="0">
                <anchor moveWithCells="1">
                  <from>
                    <xdr:col>6</xdr:col>
                    <xdr:colOff>22860</xdr:colOff>
                    <xdr:row>12</xdr:row>
                    <xdr:rowOff>7620</xdr:rowOff>
                  </from>
                  <to>
                    <xdr:col>6</xdr:col>
                    <xdr:colOff>251460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3" name="Check Box 195">
              <controlPr defaultSize="0" autoFill="0" autoLine="0" autoPict="0">
                <anchor moveWithCells="1">
                  <from>
                    <xdr:col>6</xdr:col>
                    <xdr:colOff>22860</xdr:colOff>
                    <xdr:row>13</xdr:row>
                    <xdr:rowOff>7620</xdr:rowOff>
                  </from>
                  <to>
                    <xdr:col>6</xdr:col>
                    <xdr:colOff>251460</xdr:colOff>
                    <xdr:row>13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3</xdr:col>
                    <xdr:colOff>228600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3</xdr:col>
                    <xdr:colOff>0</xdr:colOff>
                    <xdr:row>57</xdr:row>
                    <xdr:rowOff>0</xdr:rowOff>
                  </from>
                  <to>
                    <xdr:col>3</xdr:col>
                    <xdr:colOff>228600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0</xdr:rowOff>
                  </from>
                  <to>
                    <xdr:col>3</xdr:col>
                    <xdr:colOff>228600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7" name="Check Box 212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3</xdr:col>
                    <xdr:colOff>228600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8" name="Check Box 224">
              <controlPr defaultSize="0" autoFill="0" autoLine="0" autoPict="0">
                <anchor moveWithCells="1">
                  <from>
                    <xdr:col>3</xdr:col>
                    <xdr:colOff>30480</xdr:colOff>
                    <xdr:row>106</xdr:row>
                    <xdr:rowOff>22860</xdr:rowOff>
                  </from>
                  <to>
                    <xdr:col>3</xdr:col>
                    <xdr:colOff>274320</xdr:colOff>
                    <xdr:row>106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9" name="Check Box 225">
              <controlPr defaultSize="0" autoFill="0" autoLine="0" autoPict="0">
                <anchor moveWithCells="1">
                  <from>
                    <xdr:col>3</xdr:col>
                    <xdr:colOff>30480</xdr:colOff>
                    <xdr:row>107</xdr:row>
                    <xdr:rowOff>22860</xdr:rowOff>
                  </from>
                  <to>
                    <xdr:col>3</xdr:col>
                    <xdr:colOff>274320</xdr:colOff>
                    <xdr:row>107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0" name="Check Box 226">
              <controlPr defaultSize="0" autoFill="0" autoLine="0" autoPict="0">
                <anchor moveWithCells="1">
                  <from>
                    <xdr:col>3</xdr:col>
                    <xdr:colOff>30480</xdr:colOff>
                    <xdr:row>108</xdr:row>
                    <xdr:rowOff>22860</xdr:rowOff>
                  </from>
                  <to>
                    <xdr:col>3</xdr:col>
                    <xdr:colOff>274320</xdr:colOff>
                    <xdr:row>108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1" name="Check Box 227">
              <controlPr defaultSize="0" autoFill="0" autoLine="0" autoPict="0">
                <anchor moveWithCells="1">
                  <from>
                    <xdr:col>3</xdr:col>
                    <xdr:colOff>30480</xdr:colOff>
                    <xdr:row>109</xdr:row>
                    <xdr:rowOff>22860</xdr:rowOff>
                  </from>
                  <to>
                    <xdr:col>3</xdr:col>
                    <xdr:colOff>274320</xdr:colOff>
                    <xdr:row>109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2" name="Check Box 229">
              <controlPr defaultSize="0" autoFill="0" autoLine="0" autoPict="0">
                <anchor moveWithCells="1">
                  <from>
                    <xdr:col>3</xdr:col>
                    <xdr:colOff>30480</xdr:colOff>
                    <xdr:row>111</xdr:row>
                    <xdr:rowOff>22860</xdr:rowOff>
                  </from>
                  <to>
                    <xdr:col>3</xdr:col>
                    <xdr:colOff>274320</xdr:colOff>
                    <xdr:row>111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83" name="Check Box 230">
              <controlPr defaultSize="0" autoFill="0" autoLine="0" autoPict="0">
                <anchor moveWithCells="1">
                  <from>
                    <xdr:col>3</xdr:col>
                    <xdr:colOff>30480</xdr:colOff>
                    <xdr:row>112</xdr:row>
                    <xdr:rowOff>22860</xdr:rowOff>
                  </from>
                  <to>
                    <xdr:col>3</xdr:col>
                    <xdr:colOff>274320</xdr:colOff>
                    <xdr:row>112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84" name="Check Box 231">
              <controlPr defaultSize="0" autoFill="0" autoLine="0" autoPict="0">
                <anchor moveWithCells="1">
                  <from>
                    <xdr:col>3</xdr:col>
                    <xdr:colOff>30480</xdr:colOff>
                    <xdr:row>113</xdr:row>
                    <xdr:rowOff>22860</xdr:rowOff>
                  </from>
                  <to>
                    <xdr:col>3</xdr:col>
                    <xdr:colOff>274320</xdr:colOff>
                    <xdr:row>113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85" name="Check Box 255">
              <controlPr defaultSize="0" autoFill="0" autoLine="0" autoPict="0">
                <anchor moveWithCells="1">
                  <from>
                    <xdr:col>3</xdr:col>
                    <xdr:colOff>7620</xdr:colOff>
                    <xdr:row>67</xdr:row>
                    <xdr:rowOff>38100</xdr:rowOff>
                  </from>
                  <to>
                    <xdr:col>3</xdr:col>
                    <xdr:colOff>243840</xdr:colOff>
                    <xdr:row>67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86" name="Check Box 257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15240</xdr:rowOff>
                  </from>
                  <to>
                    <xdr:col>3</xdr:col>
                    <xdr:colOff>236220</xdr:colOff>
                    <xdr:row>29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87" name="Check Box 258">
              <controlPr defaultSize="0" autoFill="0" autoLine="0" autoPict="0">
                <anchor moveWithCells="1">
                  <from>
                    <xdr:col>3</xdr:col>
                    <xdr:colOff>22860</xdr:colOff>
                    <xdr:row>40</xdr:row>
                    <xdr:rowOff>15240</xdr:rowOff>
                  </from>
                  <to>
                    <xdr:col>3</xdr:col>
                    <xdr:colOff>251460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88" name="Check Box 259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0</xdr:rowOff>
                  </from>
                  <to>
                    <xdr:col>3</xdr:col>
                    <xdr:colOff>236220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89" name="Check Box 261">
              <controlPr defaultSize="0" autoFill="0" autoLine="0" autoPict="0">
                <anchor moveWithCells="1">
                  <from>
                    <xdr:col>3</xdr:col>
                    <xdr:colOff>30480</xdr:colOff>
                    <xdr:row>81</xdr:row>
                    <xdr:rowOff>22860</xdr:rowOff>
                  </from>
                  <to>
                    <xdr:col>3</xdr:col>
                    <xdr:colOff>266700</xdr:colOff>
                    <xdr:row>81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0" name="Check Box 262">
              <controlPr defaultSize="0" autoFill="0" autoLine="0" autoPict="0">
                <anchor moveWithCells="1">
                  <from>
                    <xdr:col>3</xdr:col>
                    <xdr:colOff>30480</xdr:colOff>
                    <xdr:row>86</xdr:row>
                    <xdr:rowOff>22860</xdr:rowOff>
                  </from>
                  <to>
                    <xdr:col>3</xdr:col>
                    <xdr:colOff>266700</xdr:colOff>
                    <xdr:row>86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1" name="Check Box 263">
              <controlPr defaultSize="0" autoFill="0" autoLine="0" autoPict="0">
                <anchor moveWithCells="1">
                  <from>
                    <xdr:col>3</xdr:col>
                    <xdr:colOff>30480</xdr:colOff>
                    <xdr:row>95</xdr:row>
                    <xdr:rowOff>22860</xdr:rowOff>
                  </from>
                  <to>
                    <xdr:col>3</xdr:col>
                    <xdr:colOff>266700</xdr:colOff>
                    <xdr:row>95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2" name="Check Box 264">
              <controlPr defaultSize="0" autoFill="0" autoLine="0" autoPict="0">
                <anchor moveWithCells="1">
                  <from>
                    <xdr:col>3</xdr:col>
                    <xdr:colOff>30480</xdr:colOff>
                    <xdr:row>103</xdr:row>
                    <xdr:rowOff>22860</xdr:rowOff>
                  </from>
                  <to>
                    <xdr:col>3</xdr:col>
                    <xdr:colOff>266700</xdr:colOff>
                    <xdr:row>103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93" name="Check Box 266">
              <controlPr defaultSize="0" autoFill="0" autoLine="0" autoPict="0">
                <anchor moveWithCells="1">
                  <from>
                    <xdr:col>3</xdr:col>
                    <xdr:colOff>30480</xdr:colOff>
                    <xdr:row>114</xdr:row>
                    <xdr:rowOff>22860</xdr:rowOff>
                  </from>
                  <to>
                    <xdr:col>3</xdr:col>
                    <xdr:colOff>266700</xdr:colOff>
                    <xdr:row>114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94" name="Check Box 267">
              <controlPr defaultSize="0" autoFill="0" autoLine="0" autoPict="0">
                <anchor moveWithCells="1">
                  <from>
                    <xdr:col>3</xdr:col>
                    <xdr:colOff>30480</xdr:colOff>
                    <xdr:row>120</xdr:row>
                    <xdr:rowOff>22860</xdr:rowOff>
                  </from>
                  <to>
                    <xdr:col>3</xdr:col>
                    <xdr:colOff>266700</xdr:colOff>
                    <xdr:row>120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95" name="Check Box 268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3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96" name="Check Box 269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3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FAD09-78A2-4B6B-BF31-D63C03356EA3}">
  <dimension ref="A1:AI59"/>
  <sheetViews>
    <sheetView zoomScale="50" zoomScaleNormal="50" workbookViewId="0">
      <selection activeCell="D5" sqref="D5:G5"/>
    </sheetView>
  </sheetViews>
  <sheetFormatPr defaultRowHeight="14.4" x14ac:dyDescent="0.3"/>
  <cols>
    <col min="1" max="1" width="8.77734375" style="18"/>
    <col min="2" max="2" width="49.33203125" customWidth="1"/>
    <col min="4" max="4" width="16.5546875" customWidth="1"/>
    <col min="5" max="5" width="8.77734375" customWidth="1"/>
    <col min="7" max="7" width="14.33203125" customWidth="1"/>
    <col min="8" max="8" width="14.33203125" style="6" customWidth="1"/>
    <col min="12" max="12" width="15.44140625" customWidth="1"/>
    <col min="13" max="13" width="10.5546875" customWidth="1"/>
    <col min="14" max="14" width="23.44140625" customWidth="1"/>
    <col min="15" max="15" width="12.6640625" customWidth="1"/>
    <col min="16" max="16" width="19.5546875" customWidth="1"/>
    <col min="17" max="17" width="30.109375" customWidth="1"/>
    <col min="18" max="18" width="23.21875" customWidth="1"/>
    <col min="19" max="19" width="12.21875" customWidth="1"/>
    <col min="20" max="20" width="17.88671875" customWidth="1"/>
    <col min="21" max="21" width="28" customWidth="1"/>
    <col min="22" max="23" width="22.109375" customWidth="1"/>
    <col min="24" max="24" width="19.5546875" customWidth="1"/>
    <col min="28" max="28" width="22.44140625" bestFit="1" customWidth="1"/>
    <col min="29" max="29" width="9.21875" customWidth="1"/>
    <col min="31" max="31" width="25.77734375" customWidth="1"/>
    <col min="32" max="32" width="12.88671875" customWidth="1"/>
    <col min="34" max="34" width="23.109375" customWidth="1"/>
  </cols>
  <sheetData>
    <row r="1" spans="1:35" ht="43.5" customHeight="1" thickBot="1" x14ac:dyDescent="0.35">
      <c r="A1" s="161" t="s">
        <v>62</v>
      </c>
      <c r="B1" s="162"/>
      <c r="C1" s="162"/>
      <c r="D1" s="162"/>
      <c r="E1" s="162"/>
      <c r="F1" s="162"/>
      <c r="G1" s="162"/>
      <c r="H1" s="162"/>
      <c r="N1" s="220" t="s">
        <v>204</v>
      </c>
      <c r="O1" s="220"/>
      <c r="P1" s="220"/>
      <c r="R1" s="220" t="s">
        <v>206</v>
      </c>
      <c r="S1" s="220"/>
      <c r="T1" s="220"/>
      <c r="V1" s="162" t="s">
        <v>207</v>
      </c>
      <c r="W1" s="162"/>
      <c r="X1" s="162"/>
    </row>
    <row r="2" spans="1:35" ht="28.05" customHeight="1" thickBot="1" x14ac:dyDescent="0.35">
      <c r="A2" s="17" t="s">
        <v>90</v>
      </c>
      <c r="B2" s="137" t="s">
        <v>101</v>
      </c>
      <c r="C2" s="137"/>
      <c r="D2" s="137"/>
      <c r="E2" s="137"/>
      <c r="F2" s="137"/>
      <c r="G2" s="137"/>
      <c r="H2" s="16" t="s">
        <v>64</v>
      </c>
      <c r="N2" s="214" t="s">
        <v>197</v>
      </c>
      <c r="O2" s="215"/>
      <c r="P2" s="67" t="s">
        <v>387</v>
      </c>
      <c r="R2" s="214" t="s">
        <v>197</v>
      </c>
      <c r="S2" s="215"/>
      <c r="T2" s="67" t="s">
        <v>387</v>
      </c>
      <c r="V2" s="214" t="s">
        <v>197</v>
      </c>
      <c r="W2" s="215"/>
      <c r="X2" s="79" t="s">
        <v>387</v>
      </c>
      <c r="AB2" s="210" t="s">
        <v>384</v>
      </c>
      <c r="AC2" s="211"/>
      <c r="AD2" s="42"/>
      <c r="AE2" s="210" t="s">
        <v>385</v>
      </c>
      <c r="AF2" s="211"/>
      <c r="AG2" s="42"/>
      <c r="AH2" s="210" t="s">
        <v>386</v>
      </c>
      <c r="AI2" s="211"/>
    </row>
    <row r="3" spans="1:35" ht="21" customHeight="1" thickBot="1" x14ac:dyDescent="0.35">
      <c r="A3" s="95" t="s">
        <v>0</v>
      </c>
      <c r="B3" s="90"/>
      <c r="C3" s="90"/>
      <c r="D3" s="90"/>
      <c r="E3" s="90"/>
      <c r="F3" s="90"/>
      <c r="G3" s="90"/>
      <c r="H3" s="90"/>
      <c r="K3" s="24"/>
      <c r="L3" s="24"/>
      <c r="N3" s="25" t="s">
        <v>196</v>
      </c>
      <c r="O3" s="6">
        <f>I5</f>
        <v>8</v>
      </c>
      <c r="P3" s="80">
        <v>8</v>
      </c>
      <c r="R3" s="25" t="s">
        <v>196</v>
      </c>
      <c r="S3" s="6">
        <f>I5</f>
        <v>8</v>
      </c>
      <c r="T3" s="80">
        <v>8</v>
      </c>
      <c r="V3" s="25" t="s">
        <v>196</v>
      </c>
      <c r="W3" s="6">
        <f>I5</f>
        <v>8</v>
      </c>
      <c r="X3" s="80">
        <v>8</v>
      </c>
      <c r="AB3" s="42" t="s">
        <v>205</v>
      </c>
      <c r="AC3" s="42">
        <f>I18</f>
        <v>43</v>
      </c>
      <c r="AD3" s="42"/>
      <c r="AE3" s="42" t="s">
        <v>205</v>
      </c>
      <c r="AF3" s="42">
        <f>I18</f>
        <v>43</v>
      </c>
      <c r="AG3" s="42"/>
      <c r="AH3" s="42" t="s">
        <v>205</v>
      </c>
      <c r="AI3" s="42">
        <f>I18</f>
        <v>43</v>
      </c>
    </row>
    <row r="4" spans="1:35" ht="21" customHeight="1" thickBot="1" x14ac:dyDescent="0.35">
      <c r="A4" s="95" t="s">
        <v>14</v>
      </c>
      <c r="B4" s="90"/>
      <c r="C4" s="90"/>
      <c r="D4" s="90"/>
      <c r="E4" s="90"/>
      <c r="F4" s="90"/>
      <c r="G4" s="90"/>
      <c r="H4" s="90"/>
      <c r="N4" s="25" t="s">
        <v>198</v>
      </c>
      <c r="O4" s="6">
        <f>I11</f>
        <v>3</v>
      </c>
      <c r="P4" s="80">
        <v>7</v>
      </c>
      <c r="R4" s="25" t="s">
        <v>198</v>
      </c>
      <c r="S4" s="6">
        <f>I11</f>
        <v>3</v>
      </c>
      <c r="T4" s="80">
        <v>7</v>
      </c>
      <c r="V4" s="25" t="s">
        <v>198</v>
      </c>
      <c r="W4" s="6">
        <f>I11</f>
        <v>3</v>
      </c>
      <c r="X4" s="80">
        <v>7</v>
      </c>
      <c r="AB4" s="42" t="s">
        <v>208</v>
      </c>
      <c r="AC4" s="42">
        <f>I42+I35-H37</f>
        <v>11</v>
      </c>
      <c r="AD4" s="42"/>
      <c r="AE4" s="42" t="s">
        <v>208</v>
      </c>
      <c r="AF4" s="42">
        <f>I39+I35</f>
        <v>12</v>
      </c>
      <c r="AG4" s="42"/>
      <c r="AH4" s="42" t="s">
        <v>208</v>
      </c>
      <c r="AI4" s="43">
        <f>H44</f>
        <v>6</v>
      </c>
    </row>
    <row r="5" spans="1:35" ht="34.049999999999997" customHeight="1" thickBot="1" x14ac:dyDescent="0.35">
      <c r="A5" s="45" t="s">
        <v>113</v>
      </c>
      <c r="B5" s="110" t="s">
        <v>15</v>
      </c>
      <c r="C5" s="110"/>
      <c r="D5" s="226" t="s">
        <v>89</v>
      </c>
      <c r="E5" s="234"/>
      <c r="F5" s="234"/>
      <c r="G5" s="227"/>
      <c r="H5" s="15">
        <f>IF(D5="Yes",1,0)</f>
        <v>1</v>
      </c>
      <c r="I5" s="216">
        <f>SUM(H5:H9)</f>
        <v>8</v>
      </c>
      <c r="N5" s="25" t="s">
        <v>331</v>
      </c>
      <c r="O5" s="6">
        <f>AC6</f>
        <v>58</v>
      </c>
      <c r="P5" s="80">
        <v>59</v>
      </c>
      <c r="R5" s="25" t="s">
        <v>331</v>
      </c>
      <c r="S5" s="6">
        <f>AF6</f>
        <v>59</v>
      </c>
      <c r="T5" s="80">
        <v>60</v>
      </c>
      <c r="V5" s="25" t="s">
        <v>201</v>
      </c>
      <c r="W5" s="6">
        <f>AI6</f>
        <v>55</v>
      </c>
      <c r="X5" s="80">
        <v>56</v>
      </c>
      <c r="AB5" s="42" t="s">
        <v>209</v>
      </c>
      <c r="AC5" s="42">
        <v>4</v>
      </c>
      <c r="AD5" s="42"/>
      <c r="AE5" s="42" t="s">
        <v>209</v>
      </c>
      <c r="AF5" s="42">
        <v>4</v>
      </c>
      <c r="AG5" s="42"/>
      <c r="AH5" s="42" t="s">
        <v>209</v>
      </c>
      <c r="AI5" s="42">
        <v>6</v>
      </c>
    </row>
    <row r="6" spans="1:35" ht="36.450000000000003" customHeight="1" thickBot="1" x14ac:dyDescent="0.35">
      <c r="A6" s="45" t="s">
        <v>114</v>
      </c>
      <c r="B6" s="110" t="s">
        <v>16</v>
      </c>
      <c r="C6" s="110"/>
      <c r="D6" s="110" t="s">
        <v>89</v>
      </c>
      <c r="E6" s="110"/>
      <c r="F6" s="110"/>
      <c r="G6" s="110"/>
      <c r="H6" s="15">
        <f>IF(D6="Yes",1,0)</f>
        <v>1</v>
      </c>
      <c r="I6" s="217"/>
      <c r="N6" s="25" t="s">
        <v>211</v>
      </c>
      <c r="O6" s="6">
        <f>I46</f>
        <v>1</v>
      </c>
      <c r="P6" s="80">
        <v>4</v>
      </c>
      <c r="R6" s="25" t="s">
        <v>211</v>
      </c>
      <c r="S6" s="6">
        <f>I46</f>
        <v>1</v>
      </c>
      <c r="T6" s="80">
        <v>4</v>
      </c>
      <c r="V6" s="25" t="s">
        <v>211</v>
      </c>
      <c r="W6" s="6">
        <f>I46</f>
        <v>1</v>
      </c>
      <c r="X6" s="80">
        <v>4</v>
      </c>
      <c r="AB6" s="42" t="s">
        <v>210</v>
      </c>
      <c r="AC6" s="42">
        <f>SUM(AC3:AC5)</f>
        <v>58</v>
      </c>
      <c r="AD6" s="42"/>
      <c r="AE6" s="42" t="s">
        <v>210</v>
      </c>
      <c r="AF6" s="42">
        <f>SUM(AF3:AF5)</f>
        <v>59</v>
      </c>
      <c r="AG6" s="42"/>
      <c r="AH6" s="42" t="s">
        <v>210</v>
      </c>
      <c r="AI6" s="42">
        <f>SUM(AI3:AI5)</f>
        <v>55</v>
      </c>
    </row>
    <row r="7" spans="1:35" ht="40.5" customHeight="1" thickBot="1" x14ac:dyDescent="0.35">
      <c r="A7" s="45" t="s">
        <v>115</v>
      </c>
      <c r="B7" s="110" t="s">
        <v>17</v>
      </c>
      <c r="C7" s="110"/>
      <c r="D7" s="110" t="s">
        <v>90</v>
      </c>
      <c r="E7" s="110"/>
      <c r="F7" s="110"/>
      <c r="G7" s="110"/>
      <c r="H7" s="15">
        <f>IF(D7="Yes",-1,0)</f>
        <v>0</v>
      </c>
      <c r="I7" s="217"/>
      <c r="N7" s="25" t="s">
        <v>212</v>
      </c>
      <c r="O7" s="6">
        <f>I51</f>
        <v>0</v>
      </c>
      <c r="P7" s="80">
        <v>3</v>
      </c>
      <c r="R7" s="25" t="s">
        <v>212</v>
      </c>
      <c r="S7" s="6">
        <f>I51</f>
        <v>0</v>
      </c>
      <c r="T7" s="80">
        <v>3</v>
      </c>
      <c r="V7" s="25" t="s">
        <v>212</v>
      </c>
      <c r="W7" s="6">
        <f>I51</f>
        <v>0</v>
      </c>
      <c r="X7" s="80">
        <v>3</v>
      </c>
    </row>
    <row r="8" spans="1:35" ht="57" customHeight="1" thickBot="1" x14ac:dyDescent="0.35">
      <c r="A8" s="45" t="s">
        <v>116</v>
      </c>
      <c r="B8" s="110" t="s">
        <v>66</v>
      </c>
      <c r="C8" s="110"/>
      <c r="D8" s="110" t="s">
        <v>90</v>
      </c>
      <c r="E8" s="110"/>
      <c r="F8" s="110"/>
      <c r="G8" s="110"/>
      <c r="H8" s="15">
        <f>IF(D8="Yes",-1,0)</f>
        <v>0</v>
      </c>
      <c r="I8" s="217"/>
      <c r="N8" s="35" t="s">
        <v>213</v>
      </c>
      <c r="O8" s="82">
        <f>SUM(O3:O7)</f>
        <v>70</v>
      </c>
      <c r="P8" s="81">
        <v>81</v>
      </c>
      <c r="R8" s="35" t="s">
        <v>213</v>
      </c>
      <c r="S8" s="82">
        <f>SUM(S3:S7)</f>
        <v>71</v>
      </c>
      <c r="T8" s="81">
        <v>82</v>
      </c>
      <c r="V8" s="35" t="s">
        <v>213</v>
      </c>
      <c r="W8" s="82">
        <f>SUM(W3:W7)</f>
        <v>67</v>
      </c>
      <c r="X8" s="81">
        <v>78</v>
      </c>
    </row>
    <row r="9" spans="1:35" ht="22.5" customHeight="1" thickBot="1" x14ac:dyDescent="0.35">
      <c r="A9" s="45" t="s">
        <v>118</v>
      </c>
      <c r="B9" s="96" t="s">
        <v>68</v>
      </c>
      <c r="C9" s="96"/>
      <c r="D9" s="96" t="s">
        <v>334</v>
      </c>
      <c r="E9" s="96"/>
      <c r="F9" s="96"/>
      <c r="G9" s="96"/>
      <c r="H9" s="15">
        <v>6</v>
      </c>
      <c r="I9" s="218"/>
    </row>
    <row r="10" spans="1:35" ht="22.5" customHeight="1" thickBot="1" x14ac:dyDescent="0.35">
      <c r="A10" s="95" t="s">
        <v>18</v>
      </c>
      <c r="B10" s="90"/>
      <c r="C10" s="90"/>
      <c r="D10" s="90"/>
      <c r="E10" s="90"/>
      <c r="F10" s="90"/>
      <c r="G10" s="90"/>
      <c r="H10" s="90"/>
      <c r="L10" s="73"/>
      <c r="M10" s="73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3"/>
      <c r="Y10" s="73"/>
      <c r="Z10" s="73"/>
      <c r="AA10" s="73"/>
      <c r="AB10" s="73"/>
      <c r="AC10" s="73"/>
      <c r="AD10" s="73"/>
      <c r="AE10" s="73"/>
    </row>
    <row r="11" spans="1:35" ht="21.45" customHeight="1" thickBot="1" x14ac:dyDescent="0.35">
      <c r="A11" s="45" t="s">
        <v>119</v>
      </c>
      <c r="B11" s="110" t="s">
        <v>19</v>
      </c>
      <c r="C11" s="110"/>
      <c r="D11" s="110" t="s">
        <v>90</v>
      </c>
      <c r="E11" s="110"/>
      <c r="F11" s="110"/>
      <c r="G11" s="110"/>
      <c r="H11" s="15">
        <f>IF(D11="Yes",1,0)</f>
        <v>0</v>
      </c>
      <c r="I11" s="216">
        <f>SUM(H11:H15)</f>
        <v>3</v>
      </c>
      <c r="L11" s="73"/>
      <c r="M11" s="73"/>
      <c r="N11" s="26"/>
      <c r="R11" s="26"/>
      <c r="V11" s="26"/>
      <c r="W11" s="26"/>
      <c r="Y11" s="73"/>
      <c r="Z11" s="73"/>
      <c r="AA11" s="73"/>
      <c r="AB11" s="73"/>
      <c r="AC11" s="73"/>
      <c r="AD11" s="73"/>
      <c r="AE11" s="73"/>
    </row>
    <row r="12" spans="1:35" ht="33.450000000000003" customHeight="1" thickBot="1" x14ac:dyDescent="0.35">
      <c r="A12" s="45" t="s">
        <v>120</v>
      </c>
      <c r="B12" s="110" t="s">
        <v>20</v>
      </c>
      <c r="C12" s="110"/>
      <c r="D12" s="110" t="s">
        <v>90</v>
      </c>
      <c r="E12" s="110"/>
      <c r="F12" s="110"/>
      <c r="G12" s="110"/>
      <c r="H12" s="15">
        <f>IF(D12="Yes",1,0)</f>
        <v>0</v>
      </c>
      <c r="I12" s="217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35" ht="48.45" customHeight="1" thickBot="1" x14ac:dyDescent="0.35">
      <c r="A13" s="45" t="s">
        <v>121</v>
      </c>
      <c r="B13" s="110" t="s">
        <v>21</v>
      </c>
      <c r="C13" s="110"/>
      <c r="D13" s="110" t="s">
        <v>90</v>
      </c>
      <c r="E13" s="110"/>
      <c r="F13" s="110"/>
      <c r="G13" s="110"/>
      <c r="H13" s="15">
        <f>IF(D13="Yes",1,0)</f>
        <v>0</v>
      </c>
      <c r="I13" s="217"/>
      <c r="L13" s="73"/>
      <c r="M13" s="73"/>
      <c r="Y13" s="73"/>
      <c r="Z13" s="73"/>
      <c r="AA13" s="73"/>
      <c r="AB13" s="73"/>
      <c r="AC13" s="73"/>
      <c r="AD13" s="73"/>
      <c r="AE13" s="73"/>
    </row>
    <row r="14" spans="1:35" ht="19.05" customHeight="1" thickBot="1" x14ac:dyDescent="0.35">
      <c r="A14" s="17" t="s">
        <v>122</v>
      </c>
      <c r="B14" s="115" t="s">
        <v>22</v>
      </c>
      <c r="C14" s="116"/>
      <c r="D14" s="212" t="s">
        <v>339</v>
      </c>
      <c r="E14" s="212"/>
      <c r="F14" s="212"/>
      <c r="G14" s="212"/>
      <c r="H14" s="15">
        <v>3</v>
      </c>
      <c r="I14" s="217"/>
      <c r="L14" s="73"/>
      <c r="M14" s="73"/>
      <c r="Y14" s="73"/>
      <c r="Z14" s="73"/>
      <c r="AA14" s="73"/>
      <c r="AB14" s="73"/>
      <c r="AC14" s="73"/>
      <c r="AD14" s="73"/>
      <c r="AE14" s="73"/>
    </row>
    <row r="15" spans="1:35" ht="19.05" customHeight="1" thickBot="1" x14ac:dyDescent="0.35">
      <c r="A15" s="17" t="s">
        <v>123</v>
      </c>
      <c r="B15" s="113" t="s">
        <v>23</v>
      </c>
      <c r="C15" s="114"/>
      <c r="D15" s="96" t="s">
        <v>90</v>
      </c>
      <c r="E15" s="96"/>
      <c r="F15" s="96"/>
      <c r="G15" s="96"/>
      <c r="H15" s="15">
        <f>IF(D15="Yes",1,0)</f>
        <v>0</v>
      </c>
      <c r="I15" s="218"/>
      <c r="L15" s="73"/>
      <c r="M15" s="73"/>
      <c r="Y15" s="73"/>
      <c r="Z15" s="73"/>
      <c r="AA15" s="73"/>
      <c r="AB15" s="73"/>
      <c r="AC15" s="73"/>
      <c r="AD15" s="73"/>
      <c r="AE15" s="73"/>
    </row>
    <row r="16" spans="1:35" ht="18" customHeight="1" thickBot="1" x14ac:dyDescent="0.35">
      <c r="A16" s="225" t="s">
        <v>24</v>
      </c>
      <c r="B16" s="225"/>
      <c r="C16" s="225"/>
      <c r="D16" s="225"/>
      <c r="E16" s="225"/>
      <c r="F16" s="225"/>
      <c r="G16" s="225"/>
      <c r="H16" s="225"/>
      <c r="L16" s="73"/>
      <c r="M16" s="73"/>
      <c r="Y16" s="73"/>
      <c r="Z16" s="73"/>
      <c r="AA16" s="73"/>
      <c r="AB16" s="73"/>
      <c r="AC16" s="73"/>
      <c r="AD16" s="73"/>
      <c r="AE16" s="73"/>
    </row>
    <row r="17" spans="1:31" ht="17.55" customHeight="1" thickBot="1" x14ac:dyDescent="0.35">
      <c r="A17" s="224" t="s">
        <v>25</v>
      </c>
      <c r="B17" s="224"/>
      <c r="C17" s="224"/>
      <c r="D17" s="224"/>
      <c r="E17" s="224"/>
      <c r="F17" s="224"/>
      <c r="G17" s="224"/>
      <c r="H17" s="224"/>
      <c r="L17" s="73"/>
      <c r="M17" s="73"/>
      <c r="Y17" s="73"/>
      <c r="Z17" s="73"/>
      <c r="AA17" s="73"/>
      <c r="AB17" s="73"/>
      <c r="AC17" s="73"/>
      <c r="AD17" s="73"/>
      <c r="AE17" s="73"/>
    </row>
    <row r="18" spans="1:31" ht="19.05" customHeight="1" thickBot="1" x14ac:dyDescent="0.35">
      <c r="A18" s="17" t="s">
        <v>128</v>
      </c>
      <c r="B18" s="110" t="s">
        <v>30</v>
      </c>
      <c r="C18" s="110"/>
      <c r="D18" s="212" t="s">
        <v>339</v>
      </c>
      <c r="E18" s="212"/>
      <c r="F18" s="212"/>
      <c r="G18" s="212"/>
      <c r="H18" s="15">
        <v>4</v>
      </c>
      <c r="I18" s="216">
        <f>+H18+H19+H20+H21+H22+H23+H24+H25+H26+H27+H28+H29+H30+H31</f>
        <v>43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 ht="28.95" customHeight="1" thickBot="1" x14ac:dyDescent="0.35">
      <c r="A19" s="17" t="s">
        <v>131</v>
      </c>
      <c r="B19" s="110" t="s">
        <v>199</v>
      </c>
      <c r="C19" s="110"/>
      <c r="D19" s="228">
        <v>5</v>
      </c>
      <c r="E19" s="229"/>
      <c r="F19" s="229"/>
      <c r="G19" s="230"/>
      <c r="H19" s="15" t="s">
        <v>465</v>
      </c>
      <c r="I19" s="217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</row>
    <row r="20" spans="1:31" ht="19.05" customHeight="1" thickBot="1" x14ac:dyDescent="0.35">
      <c r="A20" s="17" t="s">
        <v>133</v>
      </c>
      <c r="B20" s="168" t="s">
        <v>92</v>
      </c>
      <c r="C20" s="168"/>
      <c r="D20" s="212" t="s">
        <v>339</v>
      </c>
      <c r="E20" s="212"/>
      <c r="F20" s="212"/>
      <c r="G20" s="212"/>
      <c r="H20" s="15">
        <v>4</v>
      </c>
      <c r="I20" s="217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</row>
    <row r="21" spans="1:31" ht="19.05" customHeight="1" thickBot="1" x14ac:dyDescent="0.35">
      <c r="A21" s="17" t="s">
        <v>134</v>
      </c>
      <c r="B21" s="222" t="s">
        <v>32</v>
      </c>
      <c r="C21" s="223"/>
      <c r="D21" s="221">
        <v>4</v>
      </c>
      <c r="E21" s="221"/>
      <c r="F21" s="221"/>
      <c r="G21" s="221"/>
      <c r="H21" s="15" t="s">
        <v>465</v>
      </c>
      <c r="I21" s="217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</row>
    <row r="22" spans="1:31" ht="15" thickBot="1" x14ac:dyDescent="0.35">
      <c r="A22" s="17" t="s">
        <v>135</v>
      </c>
      <c r="B22" s="226" t="s">
        <v>33</v>
      </c>
      <c r="C22" s="227"/>
      <c r="D22" s="212" t="s">
        <v>339</v>
      </c>
      <c r="E22" s="212"/>
      <c r="F22" s="212"/>
      <c r="G22" s="212"/>
      <c r="H22" s="15">
        <v>1</v>
      </c>
      <c r="I22" s="217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</row>
    <row r="23" spans="1:31" ht="19.05" customHeight="1" thickBot="1" x14ac:dyDescent="0.35">
      <c r="A23" s="17" t="s">
        <v>138</v>
      </c>
      <c r="B23" s="96" t="s">
        <v>36</v>
      </c>
      <c r="C23" s="96"/>
      <c r="D23" s="212" t="s">
        <v>339</v>
      </c>
      <c r="E23" s="212"/>
      <c r="F23" s="212"/>
      <c r="G23" s="212"/>
      <c r="H23" s="15">
        <v>4</v>
      </c>
      <c r="I23" s="217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</row>
    <row r="24" spans="1:31" ht="19.05" customHeight="1" thickBot="1" x14ac:dyDescent="0.35">
      <c r="A24" s="17" t="s">
        <v>140</v>
      </c>
      <c r="B24" s="96" t="s">
        <v>37</v>
      </c>
      <c r="C24" s="96"/>
      <c r="D24" s="212" t="s">
        <v>339</v>
      </c>
      <c r="E24" s="212"/>
      <c r="F24" s="212"/>
      <c r="G24" s="212"/>
      <c r="H24" s="15">
        <v>3</v>
      </c>
      <c r="I24" s="217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</row>
    <row r="25" spans="1:31" ht="19.05" customHeight="1" thickBot="1" x14ac:dyDescent="0.35">
      <c r="A25" s="17" t="s">
        <v>142</v>
      </c>
      <c r="B25" s="96" t="s">
        <v>38</v>
      </c>
      <c r="C25" s="96"/>
      <c r="D25" s="212" t="s">
        <v>339</v>
      </c>
      <c r="E25" s="212"/>
      <c r="F25" s="212"/>
      <c r="G25" s="212"/>
      <c r="H25" s="15">
        <v>7</v>
      </c>
      <c r="I25" s="217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</row>
    <row r="26" spans="1:31" ht="19.05" customHeight="1" thickBot="1" x14ac:dyDescent="0.35">
      <c r="A26" s="17" t="s">
        <v>143</v>
      </c>
      <c r="B26" s="96" t="s">
        <v>139</v>
      </c>
      <c r="C26" s="96"/>
      <c r="D26" s="96" t="s">
        <v>89</v>
      </c>
      <c r="E26" s="96"/>
      <c r="F26" s="96"/>
      <c r="G26" s="96"/>
      <c r="H26" s="15">
        <f>IF(D26="Yes",1,0)</f>
        <v>1</v>
      </c>
      <c r="I26" s="217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31" ht="21" customHeight="1" thickBot="1" x14ac:dyDescent="0.35">
      <c r="A27" s="17" t="s">
        <v>193</v>
      </c>
      <c r="B27" s="96" t="s">
        <v>141</v>
      </c>
      <c r="C27" s="96"/>
      <c r="D27" s="212" t="s">
        <v>339</v>
      </c>
      <c r="E27" s="212"/>
      <c r="F27" s="212"/>
      <c r="G27" s="212"/>
      <c r="H27" s="15">
        <v>6</v>
      </c>
      <c r="I27" s="217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</row>
    <row r="28" spans="1:31" ht="21" customHeight="1" thickBot="1" x14ac:dyDescent="0.35">
      <c r="A28" s="130" t="s">
        <v>194</v>
      </c>
      <c r="B28" s="97" t="s">
        <v>342</v>
      </c>
      <c r="C28" s="99"/>
      <c r="D28" s="235" t="s">
        <v>89</v>
      </c>
      <c r="E28" s="236"/>
      <c r="F28" s="236"/>
      <c r="G28" s="237"/>
      <c r="H28" s="15">
        <f>IF(D28="Yes",0,-5)</f>
        <v>0</v>
      </c>
      <c r="I28" s="217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31" ht="19.05" customHeight="1" thickBot="1" x14ac:dyDescent="0.35">
      <c r="A29" s="132"/>
      <c r="B29" s="145" t="s">
        <v>76</v>
      </c>
      <c r="C29" s="146"/>
      <c r="D29" s="212" t="s">
        <v>339</v>
      </c>
      <c r="E29" s="212"/>
      <c r="F29" s="212"/>
      <c r="G29" s="212"/>
      <c r="H29" s="15">
        <v>4</v>
      </c>
      <c r="I29" s="217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</row>
    <row r="30" spans="1:31" ht="19.05" customHeight="1" thickBot="1" x14ac:dyDescent="0.35">
      <c r="A30" s="45" t="s">
        <v>195</v>
      </c>
      <c r="B30" s="145" t="s">
        <v>47</v>
      </c>
      <c r="C30" s="146"/>
      <c r="D30" s="212" t="s">
        <v>339</v>
      </c>
      <c r="E30" s="212"/>
      <c r="F30" s="212"/>
      <c r="G30" s="212"/>
      <c r="H30" s="15">
        <v>3</v>
      </c>
      <c r="I30" s="217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31" ht="19.05" customHeight="1" thickBot="1" x14ac:dyDescent="0.35">
      <c r="A31" s="17" t="s">
        <v>203</v>
      </c>
      <c r="B31" s="96" t="s">
        <v>39</v>
      </c>
      <c r="C31" s="96"/>
      <c r="D31" s="212" t="s">
        <v>339</v>
      </c>
      <c r="E31" s="212"/>
      <c r="F31" s="212"/>
      <c r="G31" s="212"/>
      <c r="H31" s="15">
        <v>4</v>
      </c>
      <c r="I31" s="218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</row>
    <row r="32" spans="1:31" ht="19.95" customHeight="1" thickBot="1" x14ac:dyDescent="0.35">
      <c r="A32" s="232" t="s">
        <v>40</v>
      </c>
      <c r="B32" s="232"/>
      <c r="C32" s="232"/>
      <c r="D32" s="232"/>
      <c r="E32" s="232"/>
      <c r="F32" s="232"/>
      <c r="G32" s="232"/>
      <c r="H32" s="232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</row>
    <row r="33" spans="1:31" ht="19.95" customHeight="1" thickBot="1" x14ac:dyDescent="0.35">
      <c r="A33" s="232" t="s">
        <v>41</v>
      </c>
      <c r="B33" s="232"/>
      <c r="C33" s="232"/>
      <c r="D33" s="232"/>
      <c r="E33" s="232"/>
      <c r="F33" s="232"/>
      <c r="G33" s="232"/>
      <c r="H33" s="232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</row>
    <row r="34" spans="1:31" ht="21" customHeight="1" thickBot="1" x14ac:dyDescent="0.35">
      <c r="A34" s="224" t="s">
        <v>42</v>
      </c>
      <c r="B34" s="224"/>
      <c r="C34" s="224"/>
      <c r="D34" s="224"/>
      <c r="E34" s="224"/>
      <c r="F34" s="224"/>
      <c r="G34" s="224"/>
      <c r="H34" s="224"/>
      <c r="I34" s="64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</row>
    <row r="35" spans="1:31" ht="32.549999999999997" customHeight="1" thickBot="1" x14ac:dyDescent="0.35">
      <c r="A35" s="75" t="s">
        <v>157</v>
      </c>
      <c r="B35" s="76" t="s">
        <v>380</v>
      </c>
      <c r="C35" s="238">
        <v>81</v>
      </c>
      <c r="D35" s="239"/>
      <c r="E35" s="239"/>
      <c r="F35" s="239"/>
      <c r="G35" s="240"/>
      <c r="H35" s="78">
        <v>4</v>
      </c>
      <c r="I35" s="231">
        <f>+H35+H36+H37</f>
        <v>8</v>
      </c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</row>
    <row r="36" spans="1:31" ht="21" customHeight="1" thickBot="1" x14ac:dyDescent="0.35">
      <c r="A36" s="62" t="s">
        <v>158</v>
      </c>
      <c r="B36" s="61" t="s">
        <v>376</v>
      </c>
      <c r="C36" s="235" t="s">
        <v>339</v>
      </c>
      <c r="D36" s="236"/>
      <c r="E36" s="236"/>
      <c r="F36" s="236"/>
      <c r="G36" s="237"/>
      <c r="H36" s="63">
        <v>6</v>
      </c>
      <c r="I36" s="231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</row>
    <row r="37" spans="1:31" ht="25.05" customHeight="1" thickBot="1" x14ac:dyDescent="0.35">
      <c r="A37" s="62" t="s">
        <v>159</v>
      </c>
      <c r="B37" s="61" t="s">
        <v>43</v>
      </c>
      <c r="C37" s="222" t="s">
        <v>340</v>
      </c>
      <c r="D37" s="233"/>
      <c r="E37" s="233"/>
      <c r="F37" s="233"/>
      <c r="G37" s="223"/>
      <c r="H37" s="63">
        <f>IF(C37="Two-phase centrifuge",0,-2)</f>
        <v>-2</v>
      </c>
      <c r="I37" s="231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31" ht="25.95" customHeight="1" thickBot="1" x14ac:dyDescent="0.35">
      <c r="A38" s="219" t="s">
        <v>161</v>
      </c>
      <c r="B38" s="219"/>
      <c r="C38" s="219"/>
      <c r="D38" s="219"/>
      <c r="E38" s="219"/>
      <c r="F38" s="219"/>
      <c r="G38" s="219"/>
      <c r="H38" s="219"/>
      <c r="I38" s="65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</row>
    <row r="39" spans="1:31" ht="34.950000000000003" customHeight="1" thickBot="1" x14ac:dyDescent="0.35">
      <c r="A39" s="17" t="s">
        <v>163</v>
      </c>
      <c r="B39" s="12" t="s">
        <v>75</v>
      </c>
      <c r="C39" s="188" t="s">
        <v>89</v>
      </c>
      <c r="D39" s="189"/>
      <c r="E39" s="189"/>
      <c r="F39" s="189"/>
      <c r="G39" s="190"/>
      <c r="H39" s="15">
        <f>IF(C39="Yes",2,0)</f>
        <v>2</v>
      </c>
      <c r="I39" s="216">
        <f>SUM(H39:H40)</f>
        <v>4</v>
      </c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</row>
    <row r="40" spans="1:31" ht="43.5" customHeight="1" thickBot="1" x14ac:dyDescent="0.35">
      <c r="A40" s="17" t="s">
        <v>164</v>
      </c>
      <c r="B40" s="12" t="s">
        <v>77</v>
      </c>
      <c r="C40" s="188" t="s">
        <v>89</v>
      </c>
      <c r="D40" s="189"/>
      <c r="E40" s="189"/>
      <c r="F40" s="189"/>
      <c r="G40" s="190"/>
      <c r="H40" s="15">
        <f>IF(C40="Yes",2,0)</f>
        <v>2</v>
      </c>
      <c r="I40" s="218"/>
    </row>
    <row r="41" spans="1:31" ht="25.95" customHeight="1" thickBot="1" x14ac:dyDescent="0.35">
      <c r="A41" s="219" t="s">
        <v>162</v>
      </c>
      <c r="B41" s="219"/>
      <c r="C41" s="219"/>
      <c r="D41" s="219"/>
      <c r="E41" s="219"/>
      <c r="F41" s="219"/>
      <c r="G41" s="219"/>
      <c r="H41" s="219"/>
    </row>
    <row r="42" spans="1:31" ht="46.05" customHeight="1" thickBot="1" x14ac:dyDescent="0.35">
      <c r="A42" s="21" t="s">
        <v>166</v>
      </c>
      <c r="B42" s="14" t="s">
        <v>165</v>
      </c>
      <c r="C42" s="96" t="s">
        <v>89</v>
      </c>
      <c r="D42" s="96"/>
      <c r="E42" s="96"/>
      <c r="F42" s="96"/>
      <c r="G42" s="96"/>
      <c r="H42" s="15">
        <f>IF(C42="Yes",1,0)</f>
        <v>1</v>
      </c>
      <c r="I42" s="54">
        <f>H42</f>
        <v>1</v>
      </c>
    </row>
    <row r="43" spans="1:31" ht="21.45" customHeight="1" thickBot="1" x14ac:dyDescent="0.35">
      <c r="A43" s="224" t="s">
        <v>48</v>
      </c>
      <c r="B43" s="224"/>
      <c r="C43" s="224"/>
      <c r="D43" s="224"/>
      <c r="E43" s="224"/>
      <c r="F43" s="224"/>
      <c r="G43" s="224"/>
      <c r="H43" s="224"/>
      <c r="I43" s="71"/>
    </row>
    <row r="44" spans="1:31" ht="26.55" customHeight="1" thickBot="1" x14ac:dyDescent="0.35">
      <c r="A44" s="21" t="s">
        <v>169</v>
      </c>
      <c r="B44" s="14" t="s">
        <v>376</v>
      </c>
      <c r="C44" s="96" t="s">
        <v>339</v>
      </c>
      <c r="D44" s="96"/>
      <c r="E44" s="96"/>
      <c r="F44" s="96"/>
      <c r="G44" s="96"/>
      <c r="H44" s="15">
        <v>6</v>
      </c>
      <c r="I44" s="54">
        <f>H44</f>
        <v>6</v>
      </c>
    </row>
    <row r="45" spans="1:31" ht="21" customHeight="1" thickBot="1" x14ac:dyDescent="0.35">
      <c r="A45" s="213" t="s">
        <v>51</v>
      </c>
      <c r="B45" s="213"/>
      <c r="C45" s="213"/>
      <c r="D45" s="213"/>
      <c r="E45" s="213"/>
      <c r="F45" s="213"/>
      <c r="G45" s="213"/>
      <c r="H45" s="213"/>
    </row>
    <row r="46" spans="1:31" ht="45" customHeight="1" thickBot="1" x14ac:dyDescent="0.35">
      <c r="A46" s="17" t="s">
        <v>175</v>
      </c>
      <c r="B46" s="110" t="s">
        <v>52</v>
      </c>
      <c r="C46" s="110"/>
      <c r="D46" s="110" t="s">
        <v>90</v>
      </c>
      <c r="E46" s="110"/>
      <c r="F46" s="110"/>
      <c r="G46" s="110"/>
      <c r="H46" s="15">
        <f>IF(D46="Yes",1,0)</f>
        <v>0</v>
      </c>
      <c r="I46" s="216">
        <f>SUM(H46:H49)</f>
        <v>1</v>
      </c>
    </row>
    <row r="47" spans="1:31" ht="42" customHeight="1" thickBot="1" x14ac:dyDescent="0.35">
      <c r="A47" s="17" t="s">
        <v>176</v>
      </c>
      <c r="B47" s="110" t="s">
        <v>53</v>
      </c>
      <c r="C47" s="110"/>
      <c r="D47" s="110" t="s">
        <v>90</v>
      </c>
      <c r="E47" s="110"/>
      <c r="F47" s="110"/>
      <c r="G47" s="110"/>
      <c r="H47" s="15">
        <f>IF(D47="Yes",1,0)</f>
        <v>0</v>
      </c>
      <c r="I47" s="217"/>
    </row>
    <row r="48" spans="1:31" ht="42" customHeight="1" thickBot="1" x14ac:dyDescent="0.35">
      <c r="A48" s="17" t="s">
        <v>177</v>
      </c>
      <c r="B48" s="110" t="s">
        <v>54</v>
      </c>
      <c r="C48" s="110"/>
      <c r="D48" s="110" t="s">
        <v>89</v>
      </c>
      <c r="E48" s="110"/>
      <c r="F48" s="110"/>
      <c r="G48" s="110"/>
      <c r="H48" s="15">
        <f>IF(D48="Yes",1,0)</f>
        <v>1</v>
      </c>
      <c r="I48" s="217"/>
    </row>
    <row r="49" spans="1:9" ht="39" customHeight="1" thickBot="1" x14ac:dyDescent="0.35">
      <c r="A49" s="17" t="s">
        <v>178</v>
      </c>
      <c r="B49" s="110" t="s">
        <v>55</v>
      </c>
      <c r="C49" s="110"/>
      <c r="D49" s="110" t="s">
        <v>90</v>
      </c>
      <c r="E49" s="110"/>
      <c r="F49" s="110"/>
      <c r="G49" s="110"/>
      <c r="H49" s="15">
        <f>IF(D49="Yes",1,0)</f>
        <v>0</v>
      </c>
      <c r="I49" s="218"/>
    </row>
    <row r="50" spans="1:9" s="11" customFormat="1" ht="16.5" customHeight="1" thickBot="1" x14ac:dyDescent="0.35">
      <c r="A50" s="213" t="s">
        <v>56</v>
      </c>
      <c r="B50" s="213"/>
      <c r="C50" s="213"/>
      <c r="D50" s="213"/>
      <c r="E50" s="213"/>
      <c r="F50" s="213"/>
      <c r="G50" s="213"/>
      <c r="H50" s="213"/>
    </row>
    <row r="51" spans="1:9" ht="31.95" customHeight="1" thickBot="1" x14ac:dyDescent="0.35">
      <c r="A51" s="17" t="s">
        <v>189</v>
      </c>
      <c r="B51" s="110" t="s">
        <v>57</v>
      </c>
      <c r="C51" s="110"/>
      <c r="D51" s="110" t="s">
        <v>90</v>
      </c>
      <c r="E51" s="110"/>
      <c r="F51" s="110"/>
      <c r="G51" s="110"/>
      <c r="H51" s="15">
        <f>IF(D51="Yes",1,0)</f>
        <v>0</v>
      </c>
      <c r="I51" s="216">
        <f>SUM(H51:H54)</f>
        <v>0</v>
      </c>
    </row>
    <row r="52" spans="1:9" ht="40.049999999999997" customHeight="1" thickBot="1" x14ac:dyDescent="0.35">
      <c r="A52" s="17" t="s">
        <v>190</v>
      </c>
      <c r="B52" s="110" t="s">
        <v>58</v>
      </c>
      <c r="C52" s="110"/>
      <c r="D52" s="110" t="s">
        <v>90</v>
      </c>
      <c r="E52" s="110"/>
      <c r="F52" s="110"/>
      <c r="G52" s="110"/>
      <c r="H52" s="15">
        <f>IF(D52="Yes",1,0)</f>
        <v>0</v>
      </c>
      <c r="I52" s="217"/>
    </row>
    <row r="53" spans="1:9" ht="36.450000000000003" customHeight="1" thickBot="1" x14ac:dyDescent="0.35">
      <c r="A53" s="17" t="s">
        <v>191</v>
      </c>
      <c r="B53" s="110" t="s">
        <v>59</v>
      </c>
      <c r="C53" s="110"/>
      <c r="D53" s="110" t="s">
        <v>90</v>
      </c>
      <c r="E53" s="110"/>
      <c r="F53" s="110"/>
      <c r="G53" s="110"/>
      <c r="H53" s="15">
        <f>IF(D53="Yes",-1,0)</f>
        <v>0</v>
      </c>
      <c r="I53" s="217"/>
    </row>
    <row r="54" spans="1:9" ht="38.549999999999997" customHeight="1" thickBot="1" x14ac:dyDescent="0.35">
      <c r="A54" s="17" t="s">
        <v>192</v>
      </c>
      <c r="B54" s="110" t="s">
        <v>60</v>
      </c>
      <c r="C54" s="110"/>
      <c r="D54" s="110" t="s">
        <v>90</v>
      </c>
      <c r="E54" s="110"/>
      <c r="F54" s="110"/>
      <c r="G54" s="110"/>
      <c r="H54" s="15">
        <f>IF(D54="Yes",1,0)</f>
        <v>0</v>
      </c>
      <c r="I54" s="218"/>
    </row>
    <row r="55" spans="1:9" ht="17.55" customHeight="1" thickBot="1" x14ac:dyDescent="0.35">
      <c r="A55" s="213" t="s">
        <v>61</v>
      </c>
      <c r="B55" s="213"/>
      <c r="C55" s="213"/>
      <c r="D55" s="213"/>
      <c r="E55" s="213"/>
      <c r="F55" s="213"/>
      <c r="G55" s="213"/>
      <c r="H55" s="213"/>
    </row>
    <row r="56" spans="1:9" ht="15" thickBot="1" x14ac:dyDescent="0.35">
      <c r="A56" s="87"/>
      <c r="B56" s="88"/>
      <c r="C56" s="88"/>
      <c r="D56" s="88"/>
      <c r="E56" s="88"/>
      <c r="F56" s="88"/>
      <c r="G56" s="88"/>
      <c r="H56" s="88"/>
    </row>
    <row r="57" spans="1:9" x14ac:dyDescent="0.3">
      <c r="B57" s="3"/>
      <c r="C57" s="3"/>
      <c r="D57" s="3"/>
      <c r="E57" s="3"/>
      <c r="F57" s="3"/>
      <c r="G57" s="3"/>
      <c r="H57" s="4"/>
    </row>
    <row r="58" spans="1:9" ht="15.6" x14ac:dyDescent="0.3">
      <c r="B58" s="1"/>
      <c r="C58" s="1"/>
      <c r="D58" s="1"/>
      <c r="E58" s="1"/>
      <c r="F58" s="1"/>
      <c r="G58" s="1"/>
      <c r="H58" s="5"/>
    </row>
    <row r="59" spans="1:9" ht="15.6" x14ac:dyDescent="0.3">
      <c r="B59" s="2"/>
    </row>
  </sheetData>
  <mergeCells count="105">
    <mergeCell ref="A1:H1"/>
    <mergeCell ref="B2:G2"/>
    <mergeCell ref="A3:H3"/>
    <mergeCell ref="B8:C8"/>
    <mergeCell ref="D8:G8"/>
    <mergeCell ref="B6:C6"/>
    <mergeCell ref="D6:G6"/>
    <mergeCell ref="B7:C7"/>
    <mergeCell ref="D7:G7"/>
    <mergeCell ref="A4:H4"/>
    <mergeCell ref="B5:C5"/>
    <mergeCell ref="D5:G5"/>
    <mergeCell ref="A33:H33"/>
    <mergeCell ref="A34:H34"/>
    <mergeCell ref="C37:G37"/>
    <mergeCell ref="D25:G25"/>
    <mergeCell ref="B31:C31"/>
    <mergeCell ref="D31:G31"/>
    <mergeCell ref="B30:C30"/>
    <mergeCell ref="B9:C9"/>
    <mergeCell ref="D9:G9"/>
    <mergeCell ref="B12:C12"/>
    <mergeCell ref="D12:G12"/>
    <mergeCell ref="B13:C13"/>
    <mergeCell ref="D13:G13"/>
    <mergeCell ref="C36:G36"/>
    <mergeCell ref="C35:G35"/>
    <mergeCell ref="A10:H10"/>
    <mergeCell ref="B11:C11"/>
    <mergeCell ref="D11:G11"/>
    <mergeCell ref="D30:G30"/>
    <mergeCell ref="B28:C28"/>
    <mergeCell ref="D28:G28"/>
    <mergeCell ref="V1:X1"/>
    <mergeCell ref="V2:W2"/>
    <mergeCell ref="N1:P1"/>
    <mergeCell ref="R1:T1"/>
    <mergeCell ref="D21:G21"/>
    <mergeCell ref="B21:C21"/>
    <mergeCell ref="A43:H43"/>
    <mergeCell ref="C44:G44"/>
    <mergeCell ref="I39:I40"/>
    <mergeCell ref="A17:H17"/>
    <mergeCell ref="B15:C15"/>
    <mergeCell ref="D15:G15"/>
    <mergeCell ref="A16:H16"/>
    <mergeCell ref="D22:G22"/>
    <mergeCell ref="B22:C22"/>
    <mergeCell ref="B20:C20"/>
    <mergeCell ref="D20:G20"/>
    <mergeCell ref="B19:C19"/>
    <mergeCell ref="D19:G19"/>
    <mergeCell ref="D29:G29"/>
    <mergeCell ref="C40:G40"/>
    <mergeCell ref="B29:C29"/>
    <mergeCell ref="I35:I37"/>
    <mergeCell ref="A28:A29"/>
    <mergeCell ref="D49:G49"/>
    <mergeCell ref="B47:C47"/>
    <mergeCell ref="D47:G47"/>
    <mergeCell ref="I5:I9"/>
    <mergeCell ref="I11:I15"/>
    <mergeCell ref="AB2:AC2"/>
    <mergeCell ref="AE2:AF2"/>
    <mergeCell ref="I51:I54"/>
    <mergeCell ref="A56:H56"/>
    <mergeCell ref="B54:C54"/>
    <mergeCell ref="D54:G54"/>
    <mergeCell ref="A55:H55"/>
    <mergeCell ref="B52:C52"/>
    <mergeCell ref="D52:G52"/>
    <mergeCell ref="B53:C53"/>
    <mergeCell ref="D53:G53"/>
    <mergeCell ref="A45:H45"/>
    <mergeCell ref="B46:C46"/>
    <mergeCell ref="D46:G46"/>
    <mergeCell ref="C42:G42"/>
    <mergeCell ref="A41:H41"/>
    <mergeCell ref="A38:H38"/>
    <mergeCell ref="C39:G39"/>
    <mergeCell ref="A32:H32"/>
    <mergeCell ref="AH2:AI2"/>
    <mergeCell ref="B18:C18"/>
    <mergeCell ref="D18:G18"/>
    <mergeCell ref="B14:C14"/>
    <mergeCell ref="D14:G14"/>
    <mergeCell ref="A50:H50"/>
    <mergeCell ref="B51:C51"/>
    <mergeCell ref="D51:G51"/>
    <mergeCell ref="B48:C48"/>
    <mergeCell ref="N2:O2"/>
    <mergeCell ref="R2:S2"/>
    <mergeCell ref="I18:I31"/>
    <mergeCell ref="I46:I49"/>
    <mergeCell ref="D24:G24"/>
    <mergeCell ref="B24:C24"/>
    <mergeCell ref="B23:C23"/>
    <mergeCell ref="D23:G23"/>
    <mergeCell ref="D27:G27"/>
    <mergeCell ref="B27:C27"/>
    <mergeCell ref="B26:C26"/>
    <mergeCell ref="D26:G26"/>
    <mergeCell ref="B25:C25"/>
    <mergeCell ref="D48:G48"/>
    <mergeCell ref="B49:C49"/>
  </mergeCells>
  <phoneticPr fontId="13" type="noConversion"/>
  <hyperlinks>
    <hyperlink ref="B52" r:id="rId1" display="https://food.ec.europa.eu/horizontal-topics/farm-fork-strategy_en" xr:uid="{C2EFA474-D96F-4C2B-AAD0-CAE7CAE8685E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305C6-5888-4814-8052-F187CDC55294}">
  <dimension ref="A1:BA19"/>
  <sheetViews>
    <sheetView zoomScale="96" zoomScaleNormal="96" workbookViewId="0">
      <selection activeCell="D5" sqref="D5:G5"/>
    </sheetView>
  </sheetViews>
  <sheetFormatPr defaultRowHeight="14.4" x14ac:dyDescent="0.3"/>
  <cols>
    <col min="1" max="1" width="17.33203125" customWidth="1"/>
    <col min="2" max="2" width="8.77734375" style="18"/>
    <col min="3" max="3" width="70.21875" customWidth="1"/>
    <col min="4" max="6" width="10.6640625" customWidth="1"/>
  </cols>
  <sheetData>
    <row r="1" spans="1:53" ht="52.5" customHeight="1" thickBot="1" x14ac:dyDescent="0.35">
      <c r="B1" s="241" t="s">
        <v>224</v>
      </c>
      <c r="C1" s="242"/>
      <c r="D1" s="13"/>
      <c r="E1" s="13"/>
      <c r="F1" s="13"/>
    </row>
    <row r="2" spans="1:53" ht="28.05" customHeight="1" thickBot="1" x14ac:dyDescent="0.35">
      <c r="B2" s="17" t="s">
        <v>90</v>
      </c>
      <c r="C2" s="30" t="s">
        <v>101</v>
      </c>
      <c r="D2" s="28" t="s">
        <v>214</v>
      </c>
      <c r="E2" s="27" t="s">
        <v>215</v>
      </c>
      <c r="F2" s="27" t="s">
        <v>216</v>
      </c>
      <c r="G2" s="27" t="s">
        <v>217</v>
      </c>
      <c r="H2" s="27" t="s">
        <v>218</v>
      </c>
      <c r="I2" s="27" t="s">
        <v>219</v>
      </c>
      <c r="J2" s="27" t="s">
        <v>220</v>
      </c>
      <c r="K2" s="27" t="s">
        <v>221</v>
      </c>
      <c r="L2" s="27" t="s">
        <v>222</v>
      </c>
      <c r="M2" s="27" t="s">
        <v>223</v>
      </c>
      <c r="N2" s="27" t="s">
        <v>240</v>
      </c>
      <c r="O2" s="27" t="s">
        <v>241</v>
      </c>
      <c r="P2" s="27" t="s">
        <v>242</v>
      </c>
      <c r="Q2" s="27" t="s">
        <v>243</v>
      </c>
      <c r="R2" s="27" t="s">
        <v>244</v>
      </c>
      <c r="S2" s="27" t="s">
        <v>245</v>
      </c>
      <c r="T2" s="27" t="s">
        <v>246</v>
      </c>
      <c r="U2" s="27" t="s">
        <v>247</v>
      </c>
      <c r="V2" s="27" t="s">
        <v>248</v>
      </c>
      <c r="W2" s="27" t="s">
        <v>249</v>
      </c>
      <c r="X2" s="27" t="s">
        <v>250</v>
      </c>
      <c r="Y2" s="27" t="s">
        <v>251</v>
      </c>
      <c r="Z2" s="27" t="s">
        <v>252</v>
      </c>
      <c r="AA2" s="27" t="s">
        <v>253</v>
      </c>
      <c r="AB2" s="27" t="s">
        <v>254</v>
      </c>
      <c r="AC2" s="27" t="s">
        <v>255</v>
      </c>
      <c r="AD2" s="27" t="s">
        <v>256</v>
      </c>
      <c r="AE2" s="27" t="s">
        <v>257</v>
      </c>
      <c r="AF2" s="27" t="s">
        <v>258</v>
      </c>
      <c r="AG2" s="27" t="s">
        <v>259</v>
      </c>
      <c r="AH2" s="27" t="s">
        <v>260</v>
      </c>
      <c r="AI2" s="27" t="s">
        <v>261</v>
      </c>
      <c r="AJ2" s="27" t="s">
        <v>262</v>
      </c>
      <c r="AK2" s="27" t="s">
        <v>263</v>
      </c>
      <c r="AL2" s="27" t="s">
        <v>264</v>
      </c>
      <c r="AM2" s="27" t="s">
        <v>265</v>
      </c>
      <c r="AN2" s="27" t="s">
        <v>266</v>
      </c>
      <c r="AO2" s="27" t="s">
        <v>267</v>
      </c>
      <c r="AP2" s="27" t="s">
        <v>268</v>
      </c>
      <c r="AQ2" s="27" t="s">
        <v>269</v>
      </c>
      <c r="AR2" s="27" t="s">
        <v>270</v>
      </c>
      <c r="AS2" s="27" t="s">
        <v>271</v>
      </c>
      <c r="AT2" s="27" t="s">
        <v>272</v>
      </c>
      <c r="AU2" s="27" t="s">
        <v>273</v>
      </c>
      <c r="AV2" s="27" t="s">
        <v>274</v>
      </c>
      <c r="AW2" s="27" t="s">
        <v>275</v>
      </c>
      <c r="AX2" s="27" t="s">
        <v>276</v>
      </c>
      <c r="AY2" s="27" t="s">
        <v>277</v>
      </c>
      <c r="AZ2" s="27" t="s">
        <v>278</v>
      </c>
      <c r="BA2" s="27" t="s">
        <v>279</v>
      </c>
    </row>
    <row r="3" spans="1:53" ht="25.05" customHeight="1" thickBot="1" x14ac:dyDescent="0.35">
      <c r="B3" s="17" t="s">
        <v>124</v>
      </c>
      <c r="C3" s="7" t="s">
        <v>26</v>
      </c>
      <c r="D3" s="29">
        <v>1000</v>
      </c>
      <c r="E3" s="8">
        <v>500</v>
      </c>
      <c r="F3" s="8">
        <v>500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>
        <v>1</v>
      </c>
      <c r="X3" s="8">
        <v>1</v>
      </c>
      <c r="Y3" s="8">
        <v>1</v>
      </c>
      <c r="Z3" s="8">
        <v>1</v>
      </c>
      <c r="AA3" s="8">
        <v>1</v>
      </c>
      <c r="AB3" s="8">
        <v>1</v>
      </c>
      <c r="AC3" s="8">
        <v>1</v>
      </c>
      <c r="AD3" s="8">
        <v>1</v>
      </c>
      <c r="AE3" s="8">
        <v>1</v>
      </c>
      <c r="AF3" s="8">
        <v>1</v>
      </c>
      <c r="AG3" s="8">
        <v>1</v>
      </c>
      <c r="AH3" s="8">
        <v>1</v>
      </c>
      <c r="AI3" s="8">
        <v>1</v>
      </c>
      <c r="AJ3" s="8">
        <v>1</v>
      </c>
      <c r="AK3" s="8">
        <v>1</v>
      </c>
      <c r="AL3" s="8">
        <v>1</v>
      </c>
      <c r="AM3" s="8">
        <v>1</v>
      </c>
      <c r="AN3" s="8">
        <v>1</v>
      </c>
      <c r="AO3" s="8">
        <v>1</v>
      </c>
      <c r="AP3" s="8">
        <v>1</v>
      </c>
      <c r="AQ3" s="8">
        <v>1</v>
      </c>
      <c r="AR3" s="8">
        <v>1</v>
      </c>
      <c r="AS3" s="8">
        <v>1</v>
      </c>
      <c r="AT3" s="8">
        <v>1</v>
      </c>
      <c r="AU3" s="8">
        <v>1</v>
      </c>
      <c r="AV3" s="8">
        <v>1</v>
      </c>
      <c r="AW3" s="8">
        <v>1</v>
      </c>
      <c r="AX3" s="8">
        <v>1</v>
      </c>
      <c r="AY3" s="8">
        <v>1</v>
      </c>
      <c r="AZ3" s="8">
        <v>1</v>
      </c>
      <c r="BA3" s="8">
        <v>1</v>
      </c>
    </row>
    <row r="4" spans="1:53" ht="25.05" customHeight="1" thickBot="1" x14ac:dyDescent="0.35">
      <c r="A4" s="10" t="s">
        <v>280</v>
      </c>
      <c r="B4" s="17" t="s">
        <v>130</v>
      </c>
      <c r="C4" s="14" t="s">
        <v>202</v>
      </c>
      <c r="D4" s="29">
        <v>100</v>
      </c>
      <c r="E4" s="8">
        <v>50</v>
      </c>
      <c r="F4" s="8">
        <v>100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25.05" customHeight="1" thickBot="1" x14ac:dyDescent="0.35">
      <c r="A5">
        <f>AVERAGE(D5:F5)</f>
        <v>0.13333333333333333</v>
      </c>
      <c r="B5" s="31"/>
      <c r="C5" s="32" t="s">
        <v>235</v>
      </c>
      <c r="D5" s="33">
        <f>D4/D3</f>
        <v>0.1</v>
      </c>
      <c r="E5" s="9">
        <f>E4/E3</f>
        <v>0.1</v>
      </c>
      <c r="F5" s="9">
        <f>F4/F3</f>
        <v>0.2</v>
      </c>
      <c r="G5" s="9">
        <f>G4/G3</f>
        <v>0</v>
      </c>
      <c r="H5" s="9">
        <f t="shared" ref="H5:Y5" si="0">H4/H3</f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ref="Z5:BA5" si="1">Z4/Z3</f>
        <v>0</v>
      </c>
      <c r="AA5" s="9">
        <f t="shared" si="1"/>
        <v>0</v>
      </c>
      <c r="AB5" s="9">
        <f t="shared" si="1"/>
        <v>0</v>
      </c>
      <c r="AC5" s="9">
        <f t="shared" si="1"/>
        <v>0</v>
      </c>
      <c r="AD5" s="9">
        <f t="shared" si="1"/>
        <v>0</v>
      </c>
      <c r="AE5" s="9">
        <f t="shared" si="1"/>
        <v>0</v>
      </c>
      <c r="AF5" s="9">
        <f t="shared" si="1"/>
        <v>0</v>
      </c>
      <c r="AG5" s="9">
        <f t="shared" si="1"/>
        <v>0</v>
      </c>
      <c r="AH5" s="9">
        <f t="shared" si="1"/>
        <v>0</v>
      </c>
      <c r="AI5" s="9">
        <f t="shared" si="1"/>
        <v>0</v>
      </c>
      <c r="AJ5" s="9">
        <f t="shared" si="1"/>
        <v>0</v>
      </c>
      <c r="AK5" s="9">
        <f t="shared" si="1"/>
        <v>0</v>
      </c>
      <c r="AL5" s="9">
        <f t="shared" si="1"/>
        <v>0</v>
      </c>
      <c r="AM5" s="9">
        <f t="shared" si="1"/>
        <v>0</v>
      </c>
      <c r="AN5" s="9">
        <f t="shared" si="1"/>
        <v>0</v>
      </c>
      <c r="AO5" s="9">
        <f t="shared" si="1"/>
        <v>0</v>
      </c>
      <c r="AP5" s="9">
        <f t="shared" si="1"/>
        <v>0</v>
      </c>
      <c r="AQ5" s="9">
        <f t="shared" si="1"/>
        <v>0</v>
      </c>
      <c r="AR5" s="9">
        <f t="shared" si="1"/>
        <v>0</v>
      </c>
      <c r="AS5" s="9">
        <f t="shared" si="1"/>
        <v>0</v>
      </c>
      <c r="AT5" s="9">
        <f t="shared" si="1"/>
        <v>0</v>
      </c>
      <c r="AU5" s="9">
        <f t="shared" si="1"/>
        <v>0</v>
      </c>
      <c r="AV5" s="9">
        <f t="shared" si="1"/>
        <v>0</v>
      </c>
      <c r="AW5" s="9">
        <f t="shared" si="1"/>
        <v>0</v>
      </c>
      <c r="AX5" s="9">
        <f t="shared" si="1"/>
        <v>0</v>
      </c>
      <c r="AY5" s="9">
        <f t="shared" si="1"/>
        <v>0</v>
      </c>
      <c r="AZ5" s="9">
        <f t="shared" si="1"/>
        <v>0</v>
      </c>
      <c r="BA5" s="9">
        <f t="shared" si="1"/>
        <v>0</v>
      </c>
    </row>
    <row r="6" spans="1:53" ht="25.05" customHeight="1" thickBot="1" x14ac:dyDescent="0.35">
      <c r="B6" s="17" t="s">
        <v>132</v>
      </c>
      <c r="C6" s="7" t="s">
        <v>31</v>
      </c>
      <c r="D6" s="29">
        <v>350</v>
      </c>
      <c r="E6" s="8">
        <v>350</v>
      </c>
      <c r="F6" s="8">
        <v>300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ht="25.05" customHeight="1" thickBot="1" x14ac:dyDescent="0.35">
      <c r="A7">
        <f>AVERAGE(D7:F7)</f>
        <v>0.54999999999999993</v>
      </c>
      <c r="B7" s="31"/>
      <c r="C7" s="32" t="s">
        <v>93</v>
      </c>
      <c r="D7" s="33">
        <f>D6/D3</f>
        <v>0.35</v>
      </c>
      <c r="E7" s="9">
        <f>E6/E3</f>
        <v>0.7</v>
      </c>
      <c r="F7" s="9">
        <f>F6/F3</f>
        <v>0.6</v>
      </c>
      <c r="G7" s="9">
        <f>G6/G3</f>
        <v>0</v>
      </c>
      <c r="H7" s="9">
        <f t="shared" ref="H7:Y7" si="2">H6/H3</f>
        <v>0</v>
      </c>
      <c r="I7" s="9">
        <f t="shared" si="2"/>
        <v>0</v>
      </c>
      <c r="J7" s="9">
        <f t="shared" si="2"/>
        <v>0</v>
      </c>
      <c r="K7" s="9">
        <f t="shared" si="2"/>
        <v>0</v>
      </c>
      <c r="L7" s="9">
        <f t="shared" si="2"/>
        <v>0</v>
      </c>
      <c r="M7" s="9">
        <f t="shared" si="2"/>
        <v>0</v>
      </c>
      <c r="N7" s="9">
        <f t="shared" si="2"/>
        <v>0</v>
      </c>
      <c r="O7" s="9">
        <f t="shared" si="2"/>
        <v>0</v>
      </c>
      <c r="P7" s="9">
        <f t="shared" si="2"/>
        <v>0</v>
      </c>
      <c r="Q7" s="9">
        <f t="shared" si="2"/>
        <v>0</v>
      </c>
      <c r="R7" s="9">
        <f t="shared" si="2"/>
        <v>0</v>
      </c>
      <c r="S7" s="9">
        <f t="shared" si="2"/>
        <v>0</v>
      </c>
      <c r="T7" s="9">
        <f t="shared" si="2"/>
        <v>0</v>
      </c>
      <c r="U7" s="9">
        <f t="shared" si="2"/>
        <v>0</v>
      </c>
      <c r="V7" s="9">
        <f t="shared" si="2"/>
        <v>0</v>
      </c>
      <c r="W7" s="9">
        <f t="shared" si="2"/>
        <v>0</v>
      </c>
      <c r="X7" s="9">
        <f t="shared" si="2"/>
        <v>0</v>
      </c>
      <c r="Y7" s="9">
        <f t="shared" si="2"/>
        <v>0</v>
      </c>
      <c r="Z7" s="9">
        <f t="shared" ref="Z7:BA7" si="3">Z6/Z3</f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</row>
    <row r="8" spans="1:53" ht="25.05" customHeight="1" thickBot="1" x14ac:dyDescent="0.35">
      <c r="B8" s="17" t="s">
        <v>137</v>
      </c>
      <c r="C8" s="7" t="s">
        <v>35</v>
      </c>
      <c r="D8" s="29">
        <v>10</v>
      </c>
      <c r="E8" s="8">
        <v>20</v>
      </c>
      <c r="F8" s="8">
        <v>30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53" ht="25.05" customHeight="1" thickBot="1" x14ac:dyDescent="0.35">
      <c r="A9">
        <f>AVERAGE(D9:F9)</f>
        <v>3.6666666666666667E-2</v>
      </c>
      <c r="B9" s="31"/>
      <c r="C9" s="32" t="s">
        <v>236</v>
      </c>
      <c r="D9" s="33">
        <f>D8/D3</f>
        <v>0.01</v>
      </c>
      <c r="E9" s="9">
        <f>E8/E3</f>
        <v>0.04</v>
      </c>
      <c r="F9" s="9">
        <f>F8/F3</f>
        <v>0.06</v>
      </c>
      <c r="G9" s="9">
        <f>G8/G3</f>
        <v>0</v>
      </c>
      <c r="H9" s="9">
        <f t="shared" ref="H9:Y9" si="4">H8/H3</f>
        <v>0</v>
      </c>
      <c r="I9" s="9">
        <f t="shared" si="4"/>
        <v>0</v>
      </c>
      <c r="J9" s="9">
        <f t="shared" si="4"/>
        <v>0</v>
      </c>
      <c r="K9" s="9">
        <f t="shared" si="4"/>
        <v>0</v>
      </c>
      <c r="L9" s="9">
        <f t="shared" si="4"/>
        <v>0</v>
      </c>
      <c r="M9" s="9">
        <f t="shared" si="4"/>
        <v>0</v>
      </c>
      <c r="N9" s="9">
        <f t="shared" si="4"/>
        <v>0</v>
      </c>
      <c r="O9" s="9">
        <f t="shared" si="4"/>
        <v>0</v>
      </c>
      <c r="P9" s="9">
        <f t="shared" si="4"/>
        <v>0</v>
      </c>
      <c r="Q9" s="9">
        <f t="shared" si="4"/>
        <v>0</v>
      </c>
      <c r="R9" s="9">
        <f t="shared" si="4"/>
        <v>0</v>
      </c>
      <c r="S9" s="9">
        <f t="shared" si="4"/>
        <v>0</v>
      </c>
      <c r="T9" s="9">
        <f t="shared" si="4"/>
        <v>0</v>
      </c>
      <c r="U9" s="9">
        <f t="shared" si="4"/>
        <v>0</v>
      </c>
      <c r="V9" s="9">
        <f t="shared" si="4"/>
        <v>0</v>
      </c>
      <c r="W9" s="9">
        <f t="shared" si="4"/>
        <v>0</v>
      </c>
      <c r="X9" s="9">
        <f t="shared" si="4"/>
        <v>0</v>
      </c>
      <c r="Y9" s="9">
        <f t="shared" si="4"/>
        <v>0</v>
      </c>
      <c r="Z9" s="9">
        <f t="shared" ref="Z9:BA9" si="5">Z8/Z3</f>
        <v>0</v>
      </c>
      <c r="AA9" s="9">
        <f t="shared" si="5"/>
        <v>0</v>
      </c>
      <c r="AB9" s="9">
        <f t="shared" si="5"/>
        <v>0</v>
      </c>
      <c r="AC9" s="9">
        <f t="shared" si="5"/>
        <v>0</v>
      </c>
      <c r="AD9" s="9">
        <f t="shared" si="5"/>
        <v>0</v>
      </c>
      <c r="AE9" s="9">
        <f t="shared" si="5"/>
        <v>0</v>
      </c>
      <c r="AF9" s="9">
        <f t="shared" si="5"/>
        <v>0</v>
      </c>
      <c r="AG9" s="9">
        <f t="shared" si="5"/>
        <v>0</v>
      </c>
      <c r="AH9" s="9">
        <f t="shared" si="5"/>
        <v>0</v>
      </c>
      <c r="AI9" s="9">
        <f t="shared" si="5"/>
        <v>0</v>
      </c>
      <c r="AJ9" s="9">
        <f t="shared" si="5"/>
        <v>0</v>
      </c>
      <c r="AK9" s="9">
        <f t="shared" si="5"/>
        <v>0</v>
      </c>
      <c r="AL9" s="9">
        <f t="shared" si="5"/>
        <v>0</v>
      </c>
      <c r="AM9" s="9">
        <f t="shared" si="5"/>
        <v>0</v>
      </c>
      <c r="AN9" s="9">
        <f t="shared" si="5"/>
        <v>0</v>
      </c>
      <c r="AO9" s="9">
        <f t="shared" si="5"/>
        <v>0</v>
      </c>
      <c r="AP9" s="9">
        <f t="shared" si="5"/>
        <v>0</v>
      </c>
      <c r="AQ9" s="9">
        <f t="shared" si="5"/>
        <v>0</v>
      </c>
      <c r="AR9" s="9">
        <f t="shared" si="5"/>
        <v>0</v>
      </c>
      <c r="AS9" s="9">
        <f t="shared" si="5"/>
        <v>0</v>
      </c>
      <c r="AT9" s="9">
        <f t="shared" si="5"/>
        <v>0</v>
      </c>
      <c r="AU9" s="9">
        <f t="shared" si="5"/>
        <v>0</v>
      </c>
      <c r="AV9" s="9">
        <f t="shared" si="5"/>
        <v>0</v>
      </c>
      <c r="AW9" s="9">
        <f t="shared" si="5"/>
        <v>0</v>
      </c>
      <c r="AX9" s="9">
        <f t="shared" si="5"/>
        <v>0</v>
      </c>
      <c r="AY9" s="9">
        <f t="shared" si="5"/>
        <v>0</v>
      </c>
      <c r="AZ9" s="9">
        <f t="shared" si="5"/>
        <v>0</v>
      </c>
      <c r="BA9" s="9">
        <f t="shared" si="5"/>
        <v>0</v>
      </c>
    </row>
    <row r="10" spans="1:53" ht="25.05" customHeight="1" thickBot="1" x14ac:dyDescent="0.35">
      <c r="B10" s="17" t="s">
        <v>159</v>
      </c>
      <c r="C10" s="14" t="s">
        <v>46</v>
      </c>
      <c r="D10" s="29">
        <v>300</v>
      </c>
      <c r="E10" s="8">
        <v>400</v>
      </c>
      <c r="F10" s="8">
        <v>500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3" ht="28.95" customHeight="1" thickBot="1" x14ac:dyDescent="0.35">
      <c r="A11">
        <f>AVERAGE(D11:F11)</f>
        <v>0.70000000000000007</v>
      </c>
      <c r="B11" s="31"/>
      <c r="C11" s="32" t="s">
        <v>237</v>
      </c>
      <c r="D11" s="33">
        <f>D10/D3</f>
        <v>0.3</v>
      </c>
      <c r="E11" s="9">
        <f>E10/E3</f>
        <v>0.8</v>
      </c>
      <c r="F11" s="9">
        <f>F10/F3</f>
        <v>1</v>
      </c>
      <c r="G11" s="9">
        <f>G10/G3</f>
        <v>0</v>
      </c>
      <c r="H11" s="9">
        <f t="shared" ref="H11:Y11" si="6">H10/H3</f>
        <v>0</v>
      </c>
      <c r="I11" s="9">
        <f t="shared" si="6"/>
        <v>0</v>
      </c>
      <c r="J11" s="9">
        <f t="shared" si="6"/>
        <v>0</v>
      </c>
      <c r="K11" s="9">
        <f t="shared" si="6"/>
        <v>0</v>
      </c>
      <c r="L11" s="9">
        <f t="shared" si="6"/>
        <v>0</v>
      </c>
      <c r="M11" s="9">
        <f t="shared" si="6"/>
        <v>0</v>
      </c>
      <c r="N11" s="9">
        <f t="shared" si="6"/>
        <v>0</v>
      </c>
      <c r="O11" s="9">
        <f t="shared" si="6"/>
        <v>0</v>
      </c>
      <c r="P11" s="9">
        <f t="shared" si="6"/>
        <v>0</v>
      </c>
      <c r="Q11" s="9">
        <f t="shared" si="6"/>
        <v>0</v>
      </c>
      <c r="R11" s="9">
        <f t="shared" si="6"/>
        <v>0</v>
      </c>
      <c r="S11" s="9">
        <f t="shared" si="6"/>
        <v>0</v>
      </c>
      <c r="T11" s="9">
        <f t="shared" si="6"/>
        <v>0</v>
      </c>
      <c r="U11" s="9">
        <f t="shared" si="6"/>
        <v>0</v>
      </c>
      <c r="V11" s="9">
        <f t="shared" si="6"/>
        <v>0</v>
      </c>
      <c r="W11" s="9">
        <f t="shared" si="6"/>
        <v>0</v>
      </c>
      <c r="X11" s="9">
        <f t="shared" si="6"/>
        <v>0</v>
      </c>
      <c r="Y11" s="9">
        <f t="shared" si="6"/>
        <v>0</v>
      </c>
      <c r="Z11" s="9">
        <f t="shared" ref="Z11:BA11" si="7">Z10/Z3</f>
        <v>0</v>
      </c>
      <c r="AA11" s="9">
        <f t="shared" si="7"/>
        <v>0</v>
      </c>
      <c r="AB11" s="9">
        <f t="shared" si="7"/>
        <v>0</v>
      </c>
      <c r="AC11" s="9">
        <f t="shared" si="7"/>
        <v>0</v>
      </c>
      <c r="AD11" s="9">
        <f t="shared" si="7"/>
        <v>0</v>
      </c>
      <c r="AE11" s="9">
        <f t="shared" si="7"/>
        <v>0</v>
      </c>
      <c r="AF11" s="9">
        <f t="shared" si="7"/>
        <v>0</v>
      </c>
      <c r="AG11" s="9">
        <f t="shared" si="7"/>
        <v>0</v>
      </c>
      <c r="AH11" s="9">
        <f t="shared" si="7"/>
        <v>0</v>
      </c>
      <c r="AI11" s="9">
        <f t="shared" si="7"/>
        <v>0</v>
      </c>
      <c r="AJ11" s="9">
        <f t="shared" si="7"/>
        <v>0</v>
      </c>
      <c r="AK11" s="9">
        <f t="shared" si="7"/>
        <v>0</v>
      </c>
      <c r="AL11" s="9">
        <f t="shared" si="7"/>
        <v>0</v>
      </c>
      <c r="AM11" s="9">
        <f t="shared" si="7"/>
        <v>0</v>
      </c>
      <c r="AN11" s="9">
        <f t="shared" si="7"/>
        <v>0</v>
      </c>
      <c r="AO11" s="9">
        <f t="shared" si="7"/>
        <v>0</v>
      </c>
      <c r="AP11" s="9">
        <f t="shared" si="7"/>
        <v>0</v>
      </c>
      <c r="AQ11" s="9">
        <f t="shared" si="7"/>
        <v>0</v>
      </c>
      <c r="AR11" s="9">
        <f t="shared" si="7"/>
        <v>0</v>
      </c>
      <c r="AS11" s="9">
        <f t="shared" si="7"/>
        <v>0</v>
      </c>
      <c r="AT11" s="9">
        <f t="shared" si="7"/>
        <v>0</v>
      </c>
      <c r="AU11" s="9">
        <f t="shared" si="7"/>
        <v>0</v>
      </c>
      <c r="AV11" s="9">
        <f t="shared" si="7"/>
        <v>0</v>
      </c>
      <c r="AW11" s="9">
        <f t="shared" si="7"/>
        <v>0</v>
      </c>
      <c r="AX11" s="9">
        <f t="shared" si="7"/>
        <v>0</v>
      </c>
      <c r="AY11" s="9">
        <f t="shared" si="7"/>
        <v>0</v>
      </c>
      <c r="AZ11" s="9">
        <f t="shared" si="7"/>
        <v>0</v>
      </c>
      <c r="BA11" s="9">
        <f t="shared" si="7"/>
        <v>0</v>
      </c>
    </row>
    <row r="12" spans="1:53" x14ac:dyDescent="0.3">
      <c r="C12" s="3"/>
    </row>
    <row r="13" spans="1:53" ht="15.6" x14ac:dyDescent="0.3">
      <c r="C13" s="1"/>
    </row>
    <row r="14" spans="1:53" ht="15.6" x14ac:dyDescent="0.3">
      <c r="C14" s="37" t="s">
        <v>321</v>
      </c>
      <c r="D14" s="38" t="s">
        <v>324</v>
      </c>
      <c r="E14" s="39" t="s">
        <v>326</v>
      </c>
      <c r="F14" s="39" t="s">
        <v>325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7" spans="3:3" ht="15" thickBot="1" x14ac:dyDescent="0.35"/>
    <row r="18" spans="3:3" x14ac:dyDescent="0.3">
      <c r="C18" s="40" t="s">
        <v>327</v>
      </c>
    </row>
    <row r="19" spans="3:3" ht="24" thickBot="1" x14ac:dyDescent="0.5">
      <c r="C19" s="36">
        <v>4</v>
      </c>
    </row>
  </sheetData>
  <mergeCells count="1">
    <mergeCell ref="B1:C1"/>
  </mergeCells>
  <phoneticPr fontId="13" type="noConversion"/>
  <conditionalFormatting sqref="D5:F5">
    <cfRule type="aboveAverage" dxfId="19" priority="1" aboveAverage="0"/>
    <cfRule type="aboveAverage" dxfId="18" priority="8"/>
  </conditionalFormatting>
  <conditionalFormatting sqref="D7:F7">
    <cfRule type="aboveAverage" dxfId="17" priority="2" aboveAverage="0"/>
    <cfRule type="aboveAverage" dxfId="16" priority="7"/>
  </conditionalFormatting>
  <conditionalFormatting sqref="D9:F9">
    <cfRule type="aboveAverage" dxfId="15" priority="3" aboveAverage="0"/>
    <cfRule type="aboveAverage" dxfId="14" priority="6"/>
  </conditionalFormatting>
  <conditionalFormatting sqref="D11:F11">
    <cfRule type="aboveAverage" dxfId="13" priority="4" aboveAverage="0"/>
    <cfRule type="aboveAverage" dxfId="12" priority="5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3FE84-CCEB-4EFE-ABC7-445DCE153B4F}">
  <dimension ref="A1:BA23"/>
  <sheetViews>
    <sheetView zoomScale="50" zoomScaleNormal="50" workbookViewId="0">
      <selection activeCell="D5" sqref="D5:G5"/>
    </sheetView>
  </sheetViews>
  <sheetFormatPr defaultRowHeight="14.4" x14ac:dyDescent="0.3"/>
  <cols>
    <col min="1" max="1" width="18.44140625" customWidth="1"/>
    <col min="2" max="2" width="8.77734375" style="18"/>
    <col min="3" max="3" width="66.5546875" customWidth="1"/>
    <col min="4" max="53" width="12.6640625" customWidth="1"/>
  </cols>
  <sheetData>
    <row r="1" spans="1:53" ht="43.5" customHeight="1" thickBot="1" x14ac:dyDescent="0.35">
      <c r="B1" s="243" t="s">
        <v>322</v>
      </c>
      <c r="C1" s="244"/>
    </row>
    <row r="2" spans="1:53" ht="28.05" customHeight="1" thickBot="1" x14ac:dyDescent="0.35">
      <c r="B2" s="17" t="s">
        <v>90</v>
      </c>
      <c r="C2" s="16" t="s">
        <v>101</v>
      </c>
      <c r="D2" s="28" t="s">
        <v>225</v>
      </c>
      <c r="E2" s="27" t="s">
        <v>226</v>
      </c>
      <c r="F2" s="27" t="s">
        <v>227</v>
      </c>
      <c r="G2" s="27" t="s">
        <v>228</v>
      </c>
      <c r="H2" s="27" t="s">
        <v>229</v>
      </c>
      <c r="I2" s="27" t="s">
        <v>230</v>
      </c>
      <c r="J2" s="27" t="s">
        <v>231</v>
      </c>
      <c r="K2" s="27" t="s">
        <v>232</v>
      </c>
      <c r="L2" s="27" t="s">
        <v>233</v>
      </c>
      <c r="M2" s="27" t="s">
        <v>234</v>
      </c>
      <c r="N2" s="27" t="s">
        <v>281</v>
      </c>
      <c r="O2" s="27" t="s">
        <v>282</v>
      </c>
      <c r="P2" s="27" t="s">
        <v>283</v>
      </c>
      <c r="Q2" s="27" t="s">
        <v>284</v>
      </c>
      <c r="R2" s="27" t="s">
        <v>285</v>
      </c>
      <c r="S2" s="27" t="s">
        <v>286</v>
      </c>
      <c r="T2" s="27" t="s">
        <v>287</v>
      </c>
      <c r="U2" s="27" t="s">
        <v>288</v>
      </c>
      <c r="V2" s="27" t="s">
        <v>289</v>
      </c>
      <c r="W2" s="27" t="s">
        <v>290</v>
      </c>
      <c r="X2" s="27" t="s">
        <v>291</v>
      </c>
      <c r="Y2" s="27" t="s">
        <v>292</v>
      </c>
      <c r="Z2" s="27" t="s">
        <v>293</v>
      </c>
      <c r="AA2" s="27" t="s">
        <v>294</v>
      </c>
      <c r="AB2" s="27" t="s">
        <v>295</v>
      </c>
      <c r="AC2" s="27" t="s">
        <v>296</v>
      </c>
      <c r="AD2" s="27" t="s">
        <v>297</v>
      </c>
      <c r="AE2" s="27" t="s">
        <v>298</v>
      </c>
      <c r="AF2" s="27" t="s">
        <v>299</v>
      </c>
      <c r="AG2" s="27" t="s">
        <v>300</v>
      </c>
      <c r="AH2" s="27" t="s">
        <v>301</v>
      </c>
      <c r="AI2" s="27" t="s">
        <v>302</v>
      </c>
      <c r="AJ2" s="27" t="s">
        <v>303</v>
      </c>
      <c r="AK2" s="27" t="s">
        <v>304</v>
      </c>
      <c r="AL2" s="27" t="s">
        <v>305</v>
      </c>
      <c r="AM2" s="27" t="s">
        <v>306</v>
      </c>
      <c r="AN2" s="27" t="s">
        <v>307</v>
      </c>
      <c r="AO2" s="27" t="s">
        <v>308</v>
      </c>
      <c r="AP2" s="27" t="s">
        <v>309</v>
      </c>
      <c r="AQ2" s="27" t="s">
        <v>310</v>
      </c>
      <c r="AR2" s="27" t="s">
        <v>311</v>
      </c>
      <c r="AS2" s="27" t="s">
        <v>312</v>
      </c>
      <c r="AT2" s="27" t="s">
        <v>313</v>
      </c>
      <c r="AU2" s="27" t="s">
        <v>314</v>
      </c>
      <c r="AV2" s="27" t="s">
        <v>315</v>
      </c>
      <c r="AW2" s="27" t="s">
        <v>316</v>
      </c>
      <c r="AX2" s="27" t="s">
        <v>317</v>
      </c>
      <c r="AY2" s="27" t="s">
        <v>318</v>
      </c>
      <c r="AZ2" s="27" t="s">
        <v>319</v>
      </c>
      <c r="BA2" s="27" t="s">
        <v>320</v>
      </c>
    </row>
    <row r="3" spans="1:53" ht="25.05" customHeight="1" thickBot="1" x14ac:dyDescent="0.35">
      <c r="B3" s="17" t="s">
        <v>124</v>
      </c>
      <c r="C3" s="7" t="s">
        <v>26</v>
      </c>
      <c r="D3" s="29">
        <v>1000</v>
      </c>
      <c r="E3" s="8">
        <v>500</v>
      </c>
      <c r="F3" s="8">
        <v>400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>
        <v>1</v>
      </c>
      <c r="O3" s="8">
        <v>1</v>
      </c>
      <c r="P3" s="8">
        <v>1</v>
      </c>
      <c r="Q3" s="8">
        <v>1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>
        <v>1</v>
      </c>
      <c r="X3" s="8">
        <v>1</v>
      </c>
      <c r="Y3" s="8">
        <v>1</v>
      </c>
      <c r="Z3" s="8">
        <v>1</v>
      </c>
      <c r="AA3" s="8">
        <v>1</v>
      </c>
      <c r="AB3" s="8">
        <v>1</v>
      </c>
      <c r="AC3" s="8">
        <v>1</v>
      </c>
      <c r="AD3" s="8">
        <v>1</v>
      </c>
      <c r="AE3" s="8">
        <v>1</v>
      </c>
      <c r="AF3" s="8">
        <v>1</v>
      </c>
      <c r="AG3" s="8">
        <v>1</v>
      </c>
      <c r="AH3" s="8">
        <v>1</v>
      </c>
      <c r="AI3" s="8">
        <v>1</v>
      </c>
      <c r="AJ3" s="8">
        <v>1</v>
      </c>
      <c r="AK3" s="8">
        <v>1</v>
      </c>
      <c r="AL3" s="8">
        <v>1</v>
      </c>
      <c r="AM3" s="8">
        <v>1</v>
      </c>
      <c r="AN3" s="8">
        <v>1</v>
      </c>
      <c r="AO3" s="8">
        <v>1</v>
      </c>
      <c r="AP3" s="8">
        <v>1</v>
      </c>
      <c r="AQ3" s="8">
        <v>1</v>
      </c>
      <c r="AR3" s="8">
        <v>1</v>
      </c>
      <c r="AS3" s="8">
        <v>1</v>
      </c>
      <c r="AT3" s="8">
        <v>1</v>
      </c>
      <c r="AU3" s="8">
        <v>1</v>
      </c>
      <c r="AV3" s="8">
        <v>1</v>
      </c>
      <c r="AW3" s="8">
        <v>1</v>
      </c>
      <c r="AX3" s="8">
        <v>1</v>
      </c>
      <c r="AY3" s="8">
        <v>1</v>
      </c>
      <c r="AZ3" s="8">
        <v>1</v>
      </c>
      <c r="BA3" s="8">
        <v>1</v>
      </c>
    </row>
    <row r="4" spans="1:53" ht="25.05" customHeight="1" thickBot="1" x14ac:dyDescent="0.35">
      <c r="A4" s="10" t="s">
        <v>280</v>
      </c>
      <c r="B4" s="17" t="s">
        <v>130</v>
      </c>
      <c r="C4" s="14" t="s">
        <v>202</v>
      </c>
      <c r="D4" s="29">
        <v>100</v>
      </c>
      <c r="E4" s="8">
        <v>50</v>
      </c>
      <c r="F4" s="8">
        <v>100</v>
      </c>
      <c r="G4" s="8"/>
      <c r="H4" s="8"/>
      <c r="I4" s="8"/>
      <c r="J4" s="8"/>
      <c r="K4" s="8"/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8">
        <v>0</v>
      </c>
      <c r="AA4" s="8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8">
        <v>0</v>
      </c>
      <c r="AI4" s="8">
        <v>0</v>
      </c>
      <c r="AJ4" s="8">
        <v>0</v>
      </c>
      <c r="AK4" s="8">
        <v>0</v>
      </c>
      <c r="AL4" s="8">
        <v>0</v>
      </c>
      <c r="AM4" s="8">
        <v>0</v>
      </c>
      <c r="AN4" s="8">
        <v>0</v>
      </c>
      <c r="AO4" s="8">
        <v>0</v>
      </c>
      <c r="AP4" s="8">
        <v>0</v>
      </c>
      <c r="AQ4" s="8">
        <v>0</v>
      </c>
      <c r="AR4" s="8">
        <v>0</v>
      </c>
      <c r="AS4" s="8">
        <v>0</v>
      </c>
      <c r="AT4" s="8">
        <v>0</v>
      </c>
      <c r="AU4" s="8">
        <v>0</v>
      </c>
      <c r="AV4" s="8">
        <v>0</v>
      </c>
      <c r="AW4" s="8">
        <v>0</v>
      </c>
      <c r="AX4" s="8">
        <v>0</v>
      </c>
      <c r="AY4" s="8">
        <v>0</v>
      </c>
      <c r="AZ4" s="8">
        <v>0</v>
      </c>
      <c r="BA4" s="8">
        <v>0</v>
      </c>
    </row>
    <row r="5" spans="1:53" ht="25.05" customHeight="1" thickBot="1" x14ac:dyDescent="0.35">
      <c r="A5" s="6">
        <f>AVERAGE(D5:F5)</f>
        <v>0.15</v>
      </c>
      <c r="B5" s="31"/>
      <c r="C5" s="32" t="s">
        <v>235</v>
      </c>
      <c r="D5" s="33">
        <f t="shared" ref="D5:AI5" si="0">D4/D3</f>
        <v>0.1</v>
      </c>
      <c r="E5" s="9">
        <f t="shared" si="0"/>
        <v>0.1</v>
      </c>
      <c r="F5" s="9">
        <f t="shared" si="0"/>
        <v>0.25</v>
      </c>
      <c r="G5" s="9">
        <f t="shared" si="0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9">
        <f t="shared" ref="AJ5:BA5" si="1">AJ4/AJ3</f>
        <v>0</v>
      </c>
      <c r="AK5" s="9">
        <f t="shared" si="1"/>
        <v>0</v>
      </c>
      <c r="AL5" s="9">
        <f t="shared" si="1"/>
        <v>0</v>
      </c>
      <c r="AM5" s="9">
        <f t="shared" si="1"/>
        <v>0</v>
      </c>
      <c r="AN5" s="9">
        <f t="shared" si="1"/>
        <v>0</v>
      </c>
      <c r="AO5" s="9">
        <f t="shared" si="1"/>
        <v>0</v>
      </c>
      <c r="AP5" s="9">
        <f t="shared" si="1"/>
        <v>0</v>
      </c>
      <c r="AQ5" s="9">
        <f t="shared" si="1"/>
        <v>0</v>
      </c>
      <c r="AR5" s="9">
        <f t="shared" si="1"/>
        <v>0</v>
      </c>
      <c r="AS5" s="9">
        <f t="shared" si="1"/>
        <v>0</v>
      </c>
      <c r="AT5" s="9">
        <f t="shared" si="1"/>
        <v>0</v>
      </c>
      <c r="AU5" s="9">
        <f t="shared" si="1"/>
        <v>0</v>
      </c>
      <c r="AV5" s="9">
        <f t="shared" si="1"/>
        <v>0</v>
      </c>
      <c r="AW5" s="9">
        <f t="shared" si="1"/>
        <v>0</v>
      </c>
      <c r="AX5" s="9">
        <f t="shared" si="1"/>
        <v>0</v>
      </c>
      <c r="AY5" s="9">
        <f t="shared" si="1"/>
        <v>0</v>
      </c>
      <c r="AZ5" s="9">
        <f t="shared" si="1"/>
        <v>0</v>
      </c>
      <c r="BA5" s="9">
        <f t="shared" si="1"/>
        <v>0</v>
      </c>
    </row>
    <row r="6" spans="1:53" ht="25.05" customHeight="1" thickBot="1" x14ac:dyDescent="0.35">
      <c r="A6" s="6"/>
      <c r="B6" s="17" t="s">
        <v>132</v>
      </c>
      <c r="C6" s="7" t="s">
        <v>31</v>
      </c>
      <c r="D6" s="29">
        <v>350</v>
      </c>
      <c r="E6" s="8">
        <v>350</v>
      </c>
      <c r="F6" s="8">
        <v>300</v>
      </c>
      <c r="G6" s="8">
        <v>0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</row>
    <row r="7" spans="1:53" ht="25.05" customHeight="1" thickBot="1" x14ac:dyDescent="0.35">
      <c r="A7" s="6">
        <f>AVERAGE(D7:F7)</f>
        <v>0.6</v>
      </c>
      <c r="B7" s="31"/>
      <c r="C7" s="34" t="s">
        <v>93</v>
      </c>
      <c r="D7" s="33">
        <f>D6/D3</f>
        <v>0.35</v>
      </c>
      <c r="E7" s="9">
        <f>E6/E3</f>
        <v>0.7</v>
      </c>
      <c r="F7" s="9">
        <f>F6/F3</f>
        <v>0.75</v>
      </c>
      <c r="G7" s="9">
        <f>G6/G3</f>
        <v>0</v>
      </c>
      <c r="H7" s="9">
        <f t="shared" ref="H7:M7" si="2">H6/H3</f>
        <v>0</v>
      </c>
      <c r="I7" s="9">
        <f t="shared" si="2"/>
        <v>0</v>
      </c>
      <c r="J7" s="9">
        <f t="shared" si="2"/>
        <v>0</v>
      </c>
      <c r="K7" s="9">
        <f t="shared" si="2"/>
        <v>0</v>
      </c>
      <c r="L7" s="9">
        <f t="shared" si="2"/>
        <v>0</v>
      </c>
      <c r="M7" s="9">
        <f t="shared" si="2"/>
        <v>0</v>
      </c>
      <c r="N7" s="9">
        <f t="shared" ref="N7:BA7" si="3">N6/N3</f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</row>
    <row r="8" spans="1:53" ht="25.05" customHeight="1" thickBot="1" x14ac:dyDescent="0.35">
      <c r="A8" s="6"/>
      <c r="B8" s="17" t="s">
        <v>137</v>
      </c>
      <c r="C8" s="7" t="s">
        <v>35</v>
      </c>
      <c r="D8" s="29">
        <v>10</v>
      </c>
      <c r="E8" s="8">
        <v>20</v>
      </c>
      <c r="F8" s="8">
        <v>30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</row>
    <row r="9" spans="1:53" ht="25.05" customHeight="1" thickBot="1" x14ac:dyDescent="0.35">
      <c r="A9" s="6">
        <f>AVERAGE(D9:F9)</f>
        <v>4.1666666666666664E-2</v>
      </c>
      <c r="B9" s="31"/>
      <c r="C9" s="34" t="s">
        <v>236</v>
      </c>
      <c r="D9" s="33">
        <f>D8/D3</f>
        <v>0.01</v>
      </c>
      <c r="E9" s="9">
        <f>E8/E3</f>
        <v>0.04</v>
      </c>
      <c r="F9" s="9">
        <f>F8/F3</f>
        <v>7.4999999999999997E-2</v>
      </c>
      <c r="G9" s="9">
        <f t="shared" ref="G9:M9" si="4">G8/G3</f>
        <v>0</v>
      </c>
      <c r="H9" s="9">
        <f t="shared" si="4"/>
        <v>0</v>
      </c>
      <c r="I9" s="9">
        <f t="shared" si="4"/>
        <v>0</v>
      </c>
      <c r="J9" s="9">
        <f t="shared" si="4"/>
        <v>0</v>
      </c>
      <c r="K9" s="9">
        <f t="shared" si="4"/>
        <v>0</v>
      </c>
      <c r="L9" s="9">
        <f t="shared" si="4"/>
        <v>0</v>
      </c>
      <c r="M9" s="9">
        <f t="shared" si="4"/>
        <v>0</v>
      </c>
      <c r="N9" s="9">
        <f t="shared" ref="N9:BA9" si="5">N8/N3</f>
        <v>0</v>
      </c>
      <c r="O9" s="9">
        <f t="shared" si="5"/>
        <v>0</v>
      </c>
      <c r="P9" s="9">
        <f t="shared" si="5"/>
        <v>0</v>
      </c>
      <c r="Q9" s="9">
        <f t="shared" si="5"/>
        <v>0</v>
      </c>
      <c r="R9" s="9">
        <f t="shared" si="5"/>
        <v>0</v>
      </c>
      <c r="S9" s="9">
        <f t="shared" si="5"/>
        <v>0</v>
      </c>
      <c r="T9" s="9">
        <f t="shared" si="5"/>
        <v>0</v>
      </c>
      <c r="U9" s="9">
        <f t="shared" si="5"/>
        <v>0</v>
      </c>
      <c r="V9" s="9">
        <f t="shared" si="5"/>
        <v>0</v>
      </c>
      <c r="W9" s="9">
        <f t="shared" si="5"/>
        <v>0</v>
      </c>
      <c r="X9" s="9">
        <f t="shared" si="5"/>
        <v>0</v>
      </c>
      <c r="Y9" s="9">
        <f t="shared" si="5"/>
        <v>0</v>
      </c>
      <c r="Z9" s="9">
        <f t="shared" si="5"/>
        <v>0</v>
      </c>
      <c r="AA9" s="9">
        <f t="shared" si="5"/>
        <v>0</v>
      </c>
      <c r="AB9" s="9">
        <f t="shared" si="5"/>
        <v>0</v>
      </c>
      <c r="AC9" s="9">
        <f t="shared" si="5"/>
        <v>0</v>
      </c>
      <c r="AD9" s="9">
        <f t="shared" si="5"/>
        <v>0</v>
      </c>
      <c r="AE9" s="9">
        <f t="shared" si="5"/>
        <v>0</v>
      </c>
      <c r="AF9" s="9">
        <f t="shared" si="5"/>
        <v>0</v>
      </c>
      <c r="AG9" s="9">
        <f t="shared" si="5"/>
        <v>0</v>
      </c>
      <c r="AH9" s="9">
        <f t="shared" si="5"/>
        <v>0</v>
      </c>
      <c r="AI9" s="9">
        <f t="shared" si="5"/>
        <v>0</v>
      </c>
      <c r="AJ9" s="9">
        <f t="shared" si="5"/>
        <v>0</v>
      </c>
      <c r="AK9" s="9">
        <f t="shared" si="5"/>
        <v>0</v>
      </c>
      <c r="AL9" s="9">
        <f t="shared" si="5"/>
        <v>0</v>
      </c>
      <c r="AM9" s="9">
        <f t="shared" si="5"/>
        <v>0</v>
      </c>
      <c r="AN9" s="9">
        <f t="shared" si="5"/>
        <v>0</v>
      </c>
      <c r="AO9" s="9">
        <f t="shared" si="5"/>
        <v>0</v>
      </c>
      <c r="AP9" s="9">
        <f t="shared" si="5"/>
        <v>0</v>
      </c>
      <c r="AQ9" s="9">
        <f t="shared" si="5"/>
        <v>0</v>
      </c>
      <c r="AR9" s="9">
        <f t="shared" si="5"/>
        <v>0</v>
      </c>
      <c r="AS9" s="9">
        <f t="shared" si="5"/>
        <v>0</v>
      </c>
      <c r="AT9" s="9">
        <f t="shared" si="5"/>
        <v>0</v>
      </c>
      <c r="AU9" s="9">
        <f t="shared" si="5"/>
        <v>0</v>
      </c>
      <c r="AV9" s="9">
        <f t="shared" si="5"/>
        <v>0</v>
      </c>
      <c r="AW9" s="9">
        <f t="shared" si="5"/>
        <v>0</v>
      </c>
      <c r="AX9" s="9">
        <f t="shared" si="5"/>
        <v>0</v>
      </c>
      <c r="AY9" s="9">
        <f t="shared" si="5"/>
        <v>0</v>
      </c>
      <c r="AZ9" s="9">
        <f t="shared" si="5"/>
        <v>0</v>
      </c>
      <c r="BA9" s="9">
        <f t="shared" si="5"/>
        <v>0</v>
      </c>
    </row>
    <row r="10" spans="1:53" ht="25.05" customHeight="1" thickBot="1" x14ac:dyDescent="0.35">
      <c r="A10" s="6"/>
      <c r="B10" s="17" t="s">
        <v>185</v>
      </c>
      <c r="C10" s="14" t="s">
        <v>183</v>
      </c>
      <c r="D10" s="29">
        <v>300</v>
      </c>
      <c r="E10" s="8">
        <v>400</v>
      </c>
      <c r="F10" s="8">
        <v>500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</row>
    <row r="11" spans="1:53" ht="25.05" customHeight="1" thickBot="1" x14ac:dyDescent="0.35">
      <c r="A11" s="6">
        <f>AVERAGE(D11:F11)</f>
        <v>0.78333333333333333</v>
      </c>
      <c r="B11" s="31"/>
      <c r="C11" s="32" t="s">
        <v>238</v>
      </c>
      <c r="D11" s="33">
        <f>D10/D3</f>
        <v>0.3</v>
      </c>
      <c r="E11" s="9">
        <f>E10/E3</f>
        <v>0.8</v>
      </c>
      <c r="F11" s="9">
        <f>F10/F3</f>
        <v>1.25</v>
      </c>
      <c r="G11" s="9">
        <f t="shared" ref="G11:M11" si="6">G10/G3</f>
        <v>0</v>
      </c>
      <c r="H11" s="9">
        <f t="shared" si="6"/>
        <v>0</v>
      </c>
      <c r="I11" s="9">
        <f t="shared" si="6"/>
        <v>0</v>
      </c>
      <c r="J11" s="9">
        <f t="shared" si="6"/>
        <v>0</v>
      </c>
      <c r="K11" s="9">
        <f t="shared" si="6"/>
        <v>0</v>
      </c>
      <c r="L11" s="9">
        <f t="shared" si="6"/>
        <v>0</v>
      </c>
      <c r="M11" s="9">
        <f t="shared" si="6"/>
        <v>0</v>
      </c>
      <c r="N11" s="9">
        <f t="shared" ref="N11:BA11" si="7">N10/N3</f>
        <v>0</v>
      </c>
      <c r="O11" s="9">
        <f t="shared" si="7"/>
        <v>0</v>
      </c>
      <c r="P11" s="9">
        <f t="shared" si="7"/>
        <v>0</v>
      </c>
      <c r="Q11" s="9">
        <f t="shared" si="7"/>
        <v>0</v>
      </c>
      <c r="R11" s="9">
        <f t="shared" si="7"/>
        <v>0</v>
      </c>
      <c r="S11" s="9">
        <f t="shared" si="7"/>
        <v>0</v>
      </c>
      <c r="T11" s="9">
        <f t="shared" si="7"/>
        <v>0</v>
      </c>
      <c r="U11" s="9">
        <f t="shared" si="7"/>
        <v>0</v>
      </c>
      <c r="V11" s="9">
        <f t="shared" si="7"/>
        <v>0</v>
      </c>
      <c r="W11" s="9">
        <f t="shared" si="7"/>
        <v>0</v>
      </c>
      <c r="X11" s="9">
        <f t="shared" si="7"/>
        <v>0</v>
      </c>
      <c r="Y11" s="9">
        <f t="shared" si="7"/>
        <v>0</v>
      </c>
      <c r="Z11" s="9">
        <f t="shared" si="7"/>
        <v>0</v>
      </c>
      <c r="AA11" s="9">
        <f t="shared" si="7"/>
        <v>0</v>
      </c>
      <c r="AB11" s="9">
        <f t="shared" si="7"/>
        <v>0</v>
      </c>
      <c r="AC11" s="9">
        <f t="shared" si="7"/>
        <v>0</v>
      </c>
      <c r="AD11" s="9">
        <f t="shared" si="7"/>
        <v>0</v>
      </c>
      <c r="AE11" s="9">
        <f t="shared" si="7"/>
        <v>0</v>
      </c>
      <c r="AF11" s="9">
        <f t="shared" si="7"/>
        <v>0</v>
      </c>
      <c r="AG11" s="9">
        <f t="shared" si="7"/>
        <v>0</v>
      </c>
      <c r="AH11" s="9">
        <f t="shared" si="7"/>
        <v>0</v>
      </c>
      <c r="AI11" s="9">
        <f t="shared" si="7"/>
        <v>0</v>
      </c>
      <c r="AJ11" s="9">
        <f t="shared" si="7"/>
        <v>0</v>
      </c>
      <c r="AK11" s="9">
        <f t="shared" si="7"/>
        <v>0</v>
      </c>
      <c r="AL11" s="9">
        <f t="shared" si="7"/>
        <v>0</v>
      </c>
      <c r="AM11" s="9">
        <f t="shared" si="7"/>
        <v>0</v>
      </c>
      <c r="AN11" s="9">
        <f t="shared" si="7"/>
        <v>0</v>
      </c>
      <c r="AO11" s="9">
        <f t="shared" si="7"/>
        <v>0</v>
      </c>
      <c r="AP11" s="9">
        <f t="shared" si="7"/>
        <v>0</v>
      </c>
      <c r="AQ11" s="9">
        <f t="shared" si="7"/>
        <v>0</v>
      </c>
      <c r="AR11" s="9">
        <f t="shared" si="7"/>
        <v>0</v>
      </c>
      <c r="AS11" s="9">
        <f t="shared" si="7"/>
        <v>0</v>
      </c>
      <c r="AT11" s="9">
        <f t="shared" si="7"/>
        <v>0</v>
      </c>
      <c r="AU11" s="9">
        <f t="shared" si="7"/>
        <v>0</v>
      </c>
      <c r="AV11" s="9">
        <f t="shared" si="7"/>
        <v>0</v>
      </c>
      <c r="AW11" s="9">
        <f t="shared" si="7"/>
        <v>0</v>
      </c>
      <c r="AX11" s="9">
        <f t="shared" si="7"/>
        <v>0</v>
      </c>
      <c r="AY11" s="9">
        <f t="shared" si="7"/>
        <v>0</v>
      </c>
      <c r="AZ11" s="9">
        <f t="shared" si="7"/>
        <v>0</v>
      </c>
      <c r="BA11" s="9">
        <f t="shared" si="7"/>
        <v>0</v>
      </c>
    </row>
    <row r="12" spans="1:53" ht="25.05" customHeight="1" thickBot="1" x14ac:dyDescent="0.35">
      <c r="A12" s="6"/>
      <c r="B12" s="17" t="s">
        <v>186</v>
      </c>
      <c r="C12" s="7" t="s">
        <v>46</v>
      </c>
      <c r="D12" s="29">
        <v>100</v>
      </c>
      <c r="E12" s="8">
        <v>100</v>
      </c>
      <c r="F12" s="8">
        <v>100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</row>
    <row r="13" spans="1:53" ht="28.95" customHeight="1" thickBot="1" x14ac:dyDescent="0.35">
      <c r="A13" s="6">
        <f>AVERAGE(D13:F13)</f>
        <v>0.18333333333333335</v>
      </c>
      <c r="B13" s="31"/>
      <c r="C13" s="34" t="s">
        <v>237</v>
      </c>
      <c r="D13" s="33">
        <f>D12/D3</f>
        <v>0.1</v>
      </c>
      <c r="E13" s="9">
        <f>E12/E3</f>
        <v>0.2</v>
      </c>
      <c r="F13" s="9">
        <f>F12/F3</f>
        <v>0.25</v>
      </c>
      <c r="G13" s="9">
        <f t="shared" ref="G13:M13" si="8">G12/G3</f>
        <v>0</v>
      </c>
      <c r="H13" s="9">
        <f t="shared" si="8"/>
        <v>0</v>
      </c>
      <c r="I13" s="9">
        <f t="shared" si="8"/>
        <v>0</v>
      </c>
      <c r="J13" s="9">
        <f t="shared" si="8"/>
        <v>0</v>
      </c>
      <c r="K13" s="9">
        <f t="shared" si="8"/>
        <v>0</v>
      </c>
      <c r="L13" s="9">
        <f t="shared" si="8"/>
        <v>0</v>
      </c>
      <c r="M13" s="9">
        <f t="shared" si="8"/>
        <v>0</v>
      </c>
      <c r="N13" s="9">
        <f t="shared" ref="N13:BA13" si="9">N12/N3</f>
        <v>0</v>
      </c>
      <c r="O13" s="9">
        <f t="shared" si="9"/>
        <v>0</v>
      </c>
      <c r="P13" s="9">
        <f t="shared" si="9"/>
        <v>0</v>
      </c>
      <c r="Q13" s="9">
        <f t="shared" si="9"/>
        <v>0</v>
      </c>
      <c r="R13" s="9">
        <f t="shared" si="9"/>
        <v>0</v>
      </c>
      <c r="S13" s="9">
        <f t="shared" si="9"/>
        <v>0</v>
      </c>
      <c r="T13" s="9">
        <f t="shared" si="9"/>
        <v>0</v>
      </c>
      <c r="U13" s="9">
        <f t="shared" si="9"/>
        <v>0</v>
      </c>
      <c r="V13" s="9">
        <f t="shared" si="9"/>
        <v>0</v>
      </c>
      <c r="W13" s="9">
        <f t="shared" si="9"/>
        <v>0</v>
      </c>
      <c r="X13" s="9">
        <f t="shared" si="9"/>
        <v>0</v>
      </c>
      <c r="Y13" s="9">
        <f t="shared" si="9"/>
        <v>0</v>
      </c>
      <c r="Z13" s="9">
        <f t="shared" si="9"/>
        <v>0</v>
      </c>
      <c r="AA13" s="9">
        <f t="shared" si="9"/>
        <v>0</v>
      </c>
      <c r="AB13" s="9">
        <f t="shared" si="9"/>
        <v>0</v>
      </c>
      <c r="AC13" s="9">
        <f t="shared" si="9"/>
        <v>0</v>
      </c>
      <c r="AD13" s="9">
        <f t="shared" si="9"/>
        <v>0</v>
      </c>
      <c r="AE13" s="9">
        <f t="shared" si="9"/>
        <v>0</v>
      </c>
      <c r="AF13" s="9">
        <f t="shared" si="9"/>
        <v>0</v>
      </c>
      <c r="AG13" s="9">
        <f t="shared" si="9"/>
        <v>0</v>
      </c>
      <c r="AH13" s="9">
        <f t="shared" si="9"/>
        <v>0</v>
      </c>
      <c r="AI13" s="9">
        <f t="shared" si="9"/>
        <v>0</v>
      </c>
      <c r="AJ13" s="9">
        <f t="shared" si="9"/>
        <v>0</v>
      </c>
      <c r="AK13" s="9">
        <f t="shared" si="9"/>
        <v>0</v>
      </c>
      <c r="AL13" s="9">
        <f t="shared" si="9"/>
        <v>0</v>
      </c>
      <c r="AM13" s="9">
        <f t="shared" si="9"/>
        <v>0</v>
      </c>
      <c r="AN13" s="9">
        <f t="shared" si="9"/>
        <v>0</v>
      </c>
      <c r="AO13" s="9">
        <f t="shared" si="9"/>
        <v>0</v>
      </c>
      <c r="AP13" s="9">
        <f t="shared" si="9"/>
        <v>0</v>
      </c>
      <c r="AQ13" s="9">
        <f t="shared" si="9"/>
        <v>0</v>
      </c>
      <c r="AR13" s="9">
        <f t="shared" si="9"/>
        <v>0</v>
      </c>
      <c r="AS13" s="9">
        <f t="shared" si="9"/>
        <v>0</v>
      </c>
      <c r="AT13" s="9">
        <f t="shared" si="9"/>
        <v>0</v>
      </c>
      <c r="AU13" s="9">
        <f t="shared" si="9"/>
        <v>0</v>
      </c>
      <c r="AV13" s="9">
        <f t="shared" si="9"/>
        <v>0</v>
      </c>
      <c r="AW13" s="9">
        <f t="shared" si="9"/>
        <v>0</v>
      </c>
      <c r="AX13" s="9">
        <f t="shared" si="9"/>
        <v>0</v>
      </c>
      <c r="AY13" s="9">
        <f t="shared" si="9"/>
        <v>0</v>
      </c>
      <c r="AZ13" s="9">
        <f t="shared" si="9"/>
        <v>0</v>
      </c>
      <c r="BA13" s="9">
        <f t="shared" si="9"/>
        <v>0</v>
      </c>
    </row>
    <row r="14" spans="1:53" ht="25.05" customHeight="1" thickBot="1" x14ac:dyDescent="0.35">
      <c r="A14" s="6"/>
      <c r="B14" s="17" t="s">
        <v>187</v>
      </c>
      <c r="C14" s="7" t="s">
        <v>188</v>
      </c>
      <c r="D14" s="29">
        <v>200</v>
      </c>
      <c r="E14" s="8">
        <v>200</v>
      </c>
      <c r="F14" s="8">
        <v>40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</row>
    <row r="15" spans="1:53" ht="25.05" customHeight="1" thickBot="1" x14ac:dyDescent="0.35">
      <c r="A15" s="6">
        <f>AVERAGE(D15:F15)</f>
        <v>0.23333333333333336</v>
      </c>
      <c r="B15" s="31"/>
      <c r="C15" s="34" t="s">
        <v>239</v>
      </c>
      <c r="D15" s="33">
        <f>D14/D3</f>
        <v>0.2</v>
      </c>
      <c r="E15" s="9">
        <f>E14/E3</f>
        <v>0.4</v>
      </c>
      <c r="F15" s="9">
        <f>F14/F3</f>
        <v>0.1</v>
      </c>
      <c r="G15" s="9">
        <f t="shared" ref="G15:M15" si="10">G14/G3</f>
        <v>0</v>
      </c>
      <c r="H15" s="9">
        <f t="shared" si="10"/>
        <v>0</v>
      </c>
      <c r="I15" s="9">
        <f t="shared" si="10"/>
        <v>0</v>
      </c>
      <c r="J15" s="9">
        <f t="shared" si="10"/>
        <v>0</v>
      </c>
      <c r="K15" s="9">
        <f t="shared" si="10"/>
        <v>0</v>
      </c>
      <c r="L15" s="9">
        <f t="shared" si="10"/>
        <v>0</v>
      </c>
      <c r="M15" s="9">
        <f t="shared" si="10"/>
        <v>0</v>
      </c>
      <c r="N15" s="9">
        <f t="shared" ref="N15:BA15" si="11">N14/N3</f>
        <v>0</v>
      </c>
      <c r="O15" s="9">
        <f t="shared" si="11"/>
        <v>0</v>
      </c>
      <c r="P15" s="9">
        <f t="shared" si="11"/>
        <v>0</v>
      </c>
      <c r="Q15" s="9">
        <f t="shared" si="11"/>
        <v>0</v>
      </c>
      <c r="R15" s="9">
        <f t="shared" si="11"/>
        <v>0</v>
      </c>
      <c r="S15" s="9">
        <f t="shared" si="11"/>
        <v>0</v>
      </c>
      <c r="T15" s="9">
        <f t="shared" si="11"/>
        <v>0</v>
      </c>
      <c r="U15" s="9">
        <f t="shared" si="11"/>
        <v>0</v>
      </c>
      <c r="V15" s="9">
        <f t="shared" si="11"/>
        <v>0</v>
      </c>
      <c r="W15" s="9">
        <f t="shared" si="11"/>
        <v>0</v>
      </c>
      <c r="X15" s="9">
        <f t="shared" si="11"/>
        <v>0</v>
      </c>
      <c r="Y15" s="9">
        <f t="shared" si="11"/>
        <v>0</v>
      </c>
      <c r="Z15" s="9">
        <f t="shared" si="11"/>
        <v>0</v>
      </c>
      <c r="AA15" s="9">
        <f t="shared" si="11"/>
        <v>0</v>
      </c>
      <c r="AB15" s="9">
        <f t="shared" si="11"/>
        <v>0</v>
      </c>
      <c r="AC15" s="9">
        <f t="shared" si="11"/>
        <v>0</v>
      </c>
      <c r="AD15" s="9">
        <f t="shared" si="11"/>
        <v>0</v>
      </c>
      <c r="AE15" s="9">
        <f t="shared" si="11"/>
        <v>0</v>
      </c>
      <c r="AF15" s="9">
        <f t="shared" si="11"/>
        <v>0</v>
      </c>
      <c r="AG15" s="9">
        <f t="shared" si="11"/>
        <v>0</v>
      </c>
      <c r="AH15" s="9">
        <f t="shared" si="11"/>
        <v>0</v>
      </c>
      <c r="AI15" s="9">
        <f t="shared" si="11"/>
        <v>0</v>
      </c>
      <c r="AJ15" s="9">
        <f t="shared" si="11"/>
        <v>0</v>
      </c>
      <c r="AK15" s="9">
        <f t="shared" si="11"/>
        <v>0</v>
      </c>
      <c r="AL15" s="9">
        <f t="shared" si="11"/>
        <v>0</v>
      </c>
      <c r="AM15" s="9">
        <f t="shared" si="11"/>
        <v>0</v>
      </c>
      <c r="AN15" s="9">
        <f t="shared" si="11"/>
        <v>0</v>
      </c>
      <c r="AO15" s="9">
        <f t="shared" si="11"/>
        <v>0</v>
      </c>
      <c r="AP15" s="9">
        <f t="shared" si="11"/>
        <v>0</v>
      </c>
      <c r="AQ15" s="9">
        <f t="shared" si="11"/>
        <v>0</v>
      </c>
      <c r="AR15" s="9">
        <f t="shared" si="11"/>
        <v>0</v>
      </c>
      <c r="AS15" s="9">
        <f t="shared" si="11"/>
        <v>0</v>
      </c>
      <c r="AT15" s="9">
        <f t="shared" si="11"/>
        <v>0</v>
      </c>
      <c r="AU15" s="9">
        <f t="shared" si="11"/>
        <v>0</v>
      </c>
      <c r="AV15" s="9">
        <f t="shared" si="11"/>
        <v>0</v>
      </c>
      <c r="AW15" s="9">
        <f t="shared" si="11"/>
        <v>0</v>
      </c>
      <c r="AX15" s="9">
        <f t="shared" si="11"/>
        <v>0</v>
      </c>
      <c r="AY15" s="9">
        <f t="shared" si="11"/>
        <v>0</v>
      </c>
      <c r="AZ15" s="9">
        <f t="shared" si="11"/>
        <v>0</v>
      </c>
      <c r="BA15" s="9">
        <f t="shared" si="11"/>
        <v>0</v>
      </c>
    </row>
    <row r="16" spans="1:53" x14ac:dyDescent="0.3">
      <c r="C16" s="3"/>
    </row>
    <row r="17" spans="3:53" ht="15.6" x14ac:dyDescent="0.3">
      <c r="C17" s="1"/>
    </row>
    <row r="18" spans="3:53" ht="15.6" x14ac:dyDescent="0.3">
      <c r="C18" s="37" t="s">
        <v>321</v>
      </c>
      <c r="D18" s="38" t="s">
        <v>323</v>
      </c>
      <c r="E18" s="39" t="s">
        <v>326</v>
      </c>
      <c r="F18" s="39" t="s">
        <v>325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21" spans="3:53" ht="15" thickBot="1" x14ac:dyDescent="0.35"/>
    <row r="22" spans="3:53" ht="27.45" customHeight="1" x14ac:dyDescent="0.3">
      <c r="C22" s="40" t="s">
        <v>327</v>
      </c>
    </row>
    <row r="23" spans="3:53" ht="24" thickBot="1" x14ac:dyDescent="0.5">
      <c r="C23" s="36">
        <v>6</v>
      </c>
    </row>
  </sheetData>
  <mergeCells count="1">
    <mergeCell ref="B1:C1"/>
  </mergeCells>
  <phoneticPr fontId="13" type="noConversion"/>
  <conditionalFormatting sqref="D5:F5">
    <cfRule type="aboveAverage" dxfId="11" priority="11" aboveAverage="0"/>
    <cfRule type="aboveAverage" dxfId="10" priority="12"/>
  </conditionalFormatting>
  <conditionalFormatting sqref="D7:F7">
    <cfRule type="aboveAverage" dxfId="9" priority="5" aboveAverage="0"/>
    <cfRule type="aboveAverage" dxfId="8" priority="10"/>
  </conditionalFormatting>
  <conditionalFormatting sqref="D9:F9">
    <cfRule type="aboveAverage" dxfId="7" priority="4" aboveAverage="0"/>
    <cfRule type="aboveAverage" dxfId="6" priority="9"/>
  </conditionalFormatting>
  <conditionalFormatting sqref="D11:F11">
    <cfRule type="aboveAverage" dxfId="5" priority="3" aboveAverage="0"/>
    <cfRule type="aboveAverage" dxfId="4" priority="8"/>
  </conditionalFormatting>
  <conditionalFormatting sqref="D13:F13">
    <cfRule type="aboveAverage" dxfId="3" priority="2" aboveAverage="0"/>
    <cfRule type="aboveAverage" dxfId="2" priority="7"/>
  </conditionalFormatting>
  <conditionalFormatting sqref="D15:F15">
    <cfRule type="aboveAverage" dxfId="1" priority="1" aboveAverage="0"/>
    <cfRule type="aboveAverage" dxfId="0" priority="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7E07CD4495FAC4881F21821931F485C" ma:contentTypeVersion="16" ma:contentTypeDescription="Yeni belge oluşturun." ma:contentTypeScope="" ma:versionID="035da071ebae0fca1faae39c2a029225">
  <xsd:schema xmlns:xsd="http://www.w3.org/2001/XMLSchema" xmlns:xs="http://www.w3.org/2001/XMLSchema" xmlns:p="http://schemas.microsoft.com/office/2006/metadata/properties" xmlns:ns2="9cfd2577-8f53-45a2-a68c-5dde11cd6d3e" xmlns:ns3="e72760da-0acc-490b-800c-c4174875bcdc" targetNamespace="http://schemas.microsoft.com/office/2006/metadata/properties" ma:root="true" ma:fieldsID="5518955fc32bafa9d7683f49efef44e5" ns2:_="" ns3:_="">
    <xsd:import namespace="9cfd2577-8f53-45a2-a68c-5dde11cd6d3e"/>
    <xsd:import namespace="e72760da-0acc-490b-800c-c4174875bc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Kategori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fd2577-8f53-45a2-a68c-5dde11cd6d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Resim Etiketleri" ma:readOnly="false" ma:fieldId="{5cf76f15-5ced-4ddc-b409-7134ff3c332f}" ma:taxonomyMulti="true" ma:sspId="f9101fc8-062a-4cb4-979c-bb2a8caff8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ategori" ma:index="22" nillable="true" ma:displayName="Kategori" ma:format="Dropdown" ma:internalName="Kategori">
      <xsd:simpleType>
        <xsd:restriction base="dms:Text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760da-0acc-490b-800c-c4174875bcd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a54db00-5d52-415d-b0fe-b7a25957536f}" ma:internalName="TaxCatchAll" ma:showField="CatchAllData" ma:web="e72760da-0acc-490b-800c-c4174875bc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fd2577-8f53-45a2-a68c-5dde11cd6d3e">
      <Terms xmlns="http://schemas.microsoft.com/office/infopath/2007/PartnerControls"/>
    </lcf76f155ced4ddcb4097134ff3c332f>
    <Kategori xmlns="9cfd2577-8f53-45a2-a68c-5dde11cd6d3e" xsi:nil="true"/>
    <TaxCatchAll xmlns="e72760da-0acc-490b-800c-c4174875bcdc" xsi:nil="true"/>
  </documentManagement>
</p:properties>
</file>

<file path=customXml/itemProps1.xml><?xml version="1.0" encoding="utf-8"?>
<ds:datastoreItem xmlns:ds="http://schemas.openxmlformats.org/officeDocument/2006/customXml" ds:itemID="{550F131B-D2CA-4F24-B583-1A9F6EDAAE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C6B8F1-0228-455E-9008-E49993C671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fd2577-8f53-45a2-a68c-5dde11cd6d3e"/>
    <ds:schemaRef ds:uri="e72760da-0acc-490b-800c-c4174875bc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A27BCF-4388-4D30-ABAE-7D4113F91969}">
  <ds:schemaRefs>
    <ds:schemaRef ds:uri="http://schemas.microsoft.com/office/2006/metadata/properties"/>
    <ds:schemaRef ds:uri="http://schemas.microsoft.com/office/infopath/2007/PartnerControls"/>
    <ds:schemaRef ds:uri="9cfd2577-8f53-45a2-a68c-5dde11cd6d3e"/>
    <ds:schemaRef ds:uri="e72760da-0acc-490b-800c-c4174875bc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 Valutazione della sostenibilit</vt:lpstr>
      <vt:lpstr> Punteggio</vt:lpstr>
      <vt:lpstr>Recuperati_Foglio1</vt:lpstr>
      <vt:lpstr>Recuperati_Foglio2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2024-09-27T15:23:51Z</dcterms:created>
  <dcterms:modified xsi:type="dcterms:W3CDTF">2024-11-25T14:48:43Z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0x01010057E07CD4495FAC4881F21821931F485C</vt:lpwstr>
  </property>
</Properties>
</file>